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120" activeTab="0"/>
  </bookViews>
  <sheets>
    <sheet name="PL1- Thực trạng " sheetId="1" r:id="rId1"/>
    <sheet name="PL2- Tổng hợp QM" sheetId="2" r:id="rId2"/>
    <sheet name="PL7- Nhu cầu GV" sheetId="3" r:id="rId3"/>
    <sheet name="Biểu định mức GVTH" sheetId="4" state="hidden" r:id="rId4"/>
  </sheets>
  <definedNames>
    <definedName name="_xlnm.Print_Area" localSheetId="1">'PL2- Tổng hợp QM'!$A$1:$P$20</definedName>
  </definedNames>
  <calcPr fullCalcOnLoad="1"/>
</workbook>
</file>

<file path=xl/sharedStrings.xml><?xml version="1.0" encoding="utf-8"?>
<sst xmlns="http://schemas.openxmlformats.org/spreadsheetml/2006/main" count="830" uniqueCount="147">
  <si>
    <t>TT</t>
  </si>
  <si>
    <t>Đảng viên</t>
  </si>
  <si>
    <t xml:space="preserve">Tổng số </t>
  </si>
  <si>
    <t xml:space="preserve">Nữ </t>
  </si>
  <si>
    <t xml:space="preserve">Dân tộc </t>
  </si>
  <si>
    <t>Hạng I</t>
  </si>
  <si>
    <t>Hạng II</t>
  </si>
  <si>
    <t>Hạng III</t>
  </si>
  <si>
    <t>Hạng IV</t>
  </si>
  <si>
    <t>Trên ĐH</t>
  </si>
  <si>
    <t>ĐH</t>
  </si>
  <si>
    <t>Còn lại</t>
  </si>
  <si>
    <t xml:space="preserve">Theo độ tuổi </t>
  </si>
  <si>
    <t>Nội dung</t>
  </si>
  <si>
    <t>≤ 25</t>
  </si>
  <si>
    <t>26-30</t>
  </si>
  <si>
    <t>31-35</t>
  </si>
  <si>
    <t>36-40</t>
  </si>
  <si>
    <t>41-45</t>
  </si>
  <si>
    <t>46-50</t>
  </si>
  <si>
    <t>51-55</t>
  </si>
  <si>
    <t>56-60</t>
  </si>
  <si>
    <t>Trên 60</t>
  </si>
  <si>
    <t>Biên chế hiện có (đến thời điểm 30/5/2021)</t>
  </si>
  <si>
    <t xml:space="preserve">Tổng </t>
  </si>
  <si>
    <t>I</t>
  </si>
  <si>
    <t>Cán bộ quản lý</t>
  </si>
  <si>
    <t>Hiệu trưởng</t>
  </si>
  <si>
    <t>Phó Hiệu trưởng</t>
  </si>
  <si>
    <t>II</t>
  </si>
  <si>
    <t>Giáo viên</t>
  </si>
  <si>
    <t>Giáo viên Văn hoá</t>
  </si>
  <si>
    <t>Giáo viên Âm nhạc</t>
  </si>
  <si>
    <t>Giáo viên Mỹ thuật</t>
  </si>
  <si>
    <t>Giáo viên Thể dục</t>
  </si>
  <si>
    <t>Giáo viên Ngoại ngữ</t>
  </si>
  <si>
    <t>Giáo viên Tin học</t>
  </si>
  <si>
    <t>III</t>
  </si>
  <si>
    <t>TPT đội</t>
  </si>
  <si>
    <t>IV</t>
  </si>
  <si>
    <t>Nhân viên</t>
  </si>
  <si>
    <t>Kế toán</t>
  </si>
  <si>
    <t>Văn thư, thủ quỹ</t>
  </si>
  <si>
    <t>Y tế học đường</t>
  </si>
  <si>
    <t>Thư viện</t>
  </si>
  <si>
    <t>TB-TN</t>
  </si>
  <si>
    <t>HC khác</t>
  </si>
  <si>
    <t>Tổng cộng</t>
  </si>
  <si>
    <t>Theo Hạng CDNN</t>
  </si>
  <si>
    <t xml:space="preserve">Theo trình độ 
CM đào tạo </t>
  </si>
  <si>
    <t xml:space="preserve"> </t>
  </si>
  <si>
    <t>Lớp</t>
  </si>
  <si>
    <t>Số lớp</t>
  </si>
  <si>
    <t>Số HS</t>
  </si>
  <si>
    <t>GV văn hóa</t>
  </si>
  <si>
    <t>Ngoại ngữ 1</t>
  </si>
  <si>
    <t>Đạo đức</t>
  </si>
  <si>
    <t>Tự nhiên và Xã hội</t>
  </si>
  <si>
    <t>Lịch sử và Địa lý</t>
  </si>
  <si>
    <t>Tin học và công nghệ</t>
  </si>
  <si>
    <t>Khoa học</t>
  </si>
  <si>
    <t>GD Thể chất</t>
  </si>
  <si>
    <t>Nghệ thuật</t>
  </si>
  <si>
    <t>Trải nghiệm</t>
  </si>
  <si>
    <t>Tổng</t>
  </si>
  <si>
    <t>GV hiện có</t>
  </si>
  <si>
    <t>Nhu cầu GV</t>
  </si>
  <si>
    <t>Thừa (+), thiếu (-)</t>
  </si>
  <si>
    <t>Lớp 1</t>
  </si>
  <si>
    <t>Lớp 2</t>
  </si>
  <si>
    <t>Lớp 3</t>
  </si>
  <si>
    <t>Lớp 4</t>
  </si>
  <si>
    <t>Lớp 5</t>
  </si>
  <si>
    <t>BẢNG TÍNH HỆ SỐ GIÁO VIÊN THEO MÔN HỌC CẤP TIỂU HỌC</t>
  </si>
  <si>
    <t xml:space="preserve">Văn hóa </t>
  </si>
  <si>
    <t>Tiếng việt</t>
  </si>
  <si>
    <t>Toán</t>
  </si>
  <si>
    <t>2. HỆ SỐ GIÁO VIÊN</t>
  </si>
  <si>
    <t>TP BẮC NINH</t>
  </si>
  <si>
    <t>GDTH (Văn hóa)</t>
  </si>
  <si>
    <t>LỚP 1</t>
  </si>
  <si>
    <t>LỚP 2</t>
  </si>
  <si>
    <t>LỚP 3</t>
  </si>
  <si>
    <t>LỚP 4</t>
  </si>
  <si>
    <t>LỚP 5</t>
  </si>
  <si>
    <t>Theo môn</t>
  </si>
  <si>
    <t>5. NĂM HỌC 2024-2025</t>
  </si>
  <si>
    <t>6. NĂM HỌC 2025-2026</t>
  </si>
  <si>
    <t>7. NĂM HỌC 2026-2027</t>
  </si>
  <si>
    <t>8. NĂM HỌC 2027-2028</t>
  </si>
  <si>
    <t>9. NĂM HỌC 2028-2029</t>
  </si>
  <si>
    <t>10. NĂM HỌC 2029-2030</t>
  </si>
  <si>
    <t>BẢNG TỔNG HỢP NHU CẦU BIÊN CHẾ GIÁO VIÊN CẤP TIỂU HỌC TỪ NĂM HỌC 2020-2021 ĐẾN NĂM HỌC 2029-2030</t>
  </si>
  <si>
    <t>Năm học</t>
  </si>
  <si>
    <t>Số lớp, số học sinh</t>
  </si>
  <si>
    <t>Tổng số</t>
  </si>
  <si>
    <t>Chia ra</t>
  </si>
  <si>
    <t>Tổng số lớp</t>
  </si>
  <si>
    <t>Tổng số học sinh</t>
  </si>
  <si>
    <t>Trường, phân loại</t>
  </si>
  <si>
    <r>
      <t xml:space="preserve">Loại 1
</t>
    </r>
    <r>
      <rPr>
        <sz val="10"/>
        <rFont val="Times New Roman"/>
        <family val="1"/>
      </rPr>
      <t>(được bố trí 01 PHT)</t>
    </r>
  </si>
  <si>
    <r>
      <t xml:space="preserve">Loại 2
</t>
    </r>
    <r>
      <rPr>
        <sz val="10"/>
        <rFont val="Times New Roman"/>
        <family val="1"/>
      </rPr>
      <t>(được bố trí 02 PHT)</t>
    </r>
  </si>
  <si>
    <r>
      <t xml:space="preserve">Loại 3
</t>
    </r>
    <r>
      <rPr>
        <sz val="10"/>
        <rFont val="Times New Roman"/>
        <family val="1"/>
      </rPr>
      <t>(được bố trí 03 PHT)</t>
    </r>
  </si>
  <si>
    <t xml:space="preserve">Chia ra 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</si>
  <si>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</si>
  <si>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</si>
  <si>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</si>
  <si>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</si>
  <si>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</si>
  <si>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</si>
  <si>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</si>
  <si>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</si>
  <si>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</si>
  <si>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</si>
  <si>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t xml:space="preserve">Số nghỉ hưu theo từng năm </t>
    </r>
    <r>
      <rPr>
        <sz val="12"/>
        <rFont val="Times New Roman"/>
        <family val="0"/>
      </rPr>
      <t xml:space="preserve">
(theo quy định mới về tuổi nghỉ hưu)</t>
    </r>
  </si>
  <si>
    <t>1. QUY ĐỊNH SỐ TIẾT/NĂM HỌC (Theo chương trình GDPT mới)</t>
  </si>
  <si>
    <t>1. QUY ĐỊNH SỐ TIẾT/NĂM HỌC (Theo chương trình GDPT cũ)</t>
  </si>
  <si>
    <t>Nghệ thuật
(AN+MT)</t>
  </si>
  <si>
    <t>Thủ công, 
Kỹ thuật</t>
  </si>
  <si>
    <t>Trải nghiệm
(GDTT)</t>
  </si>
  <si>
    <r>
      <t xml:space="preserve">1. NĂM HỌC 2020-2021 </t>
    </r>
    <r>
      <rPr>
        <b/>
        <sz val="12"/>
        <color indexed="10"/>
        <rFont val="Times New Roman"/>
        <family val="1"/>
      </rPr>
      <t>(Lớp 2, 3, 4, 5 theo chương trình cũ)</t>
    </r>
  </si>
  <si>
    <r>
      <t xml:space="preserve">2. NĂM HỌC 2021-2022 </t>
    </r>
    <r>
      <rPr>
        <b/>
        <sz val="12"/>
        <color indexed="10"/>
        <rFont val="Times New Roman"/>
        <family val="1"/>
      </rPr>
      <t>(Lớp 3, 4, 5 theo chương trình cũ)</t>
    </r>
  </si>
  <si>
    <r>
      <t xml:space="preserve">3. NĂM HỌC 2022-2023 </t>
    </r>
    <r>
      <rPr>
        <b/>
        <sz val="12"/>
        <color indexed="10"/>
        <rFont val="Times New Roman"/>
        <family val="1"/>
      </rPr>
      <t>(Lớp 4, 5 theo chương trình cũ)</t>
    </r>
  </si>
  <si>
    <r>
      <t xml:space="preserve">4. NĂM HỌC 2023-2024 </t>
    </r>
    <r>
      <rPr>
        <b/>
        <sz val="12"/>
        <color indexed="10"/>
        <rFont val="Times New Roman"/>
        <family val="1"/>
      </rPr>
      <t>(Lớp 5 theo chương trình cũ)</t>
    </r>
  </si>
  <si>
    <t>Đề nghị tuyển</t>
  </si>
  <si>
    <t>BIỂU THỐNG KÊ THỰC TRẠNG ĐỘI NGŨ CÁN BỘ QUẢN LÝ, GIÁO VIÊN, NHÂN VIÊN TIỂU HỌC</t>
  </si>
  <si>
    <t xml:space="preserve">Đề nghị tuyển </t>
  </si>
  <si>
    <t>Thiếu (-)
Thừa (+)</t>
  </si>
  <si>
    <t>Tỉ lệ
 GV/lớp</t>
  </si>
  <si>
    <t>-34</t>
  </si>
  <si>
    <t xml:space="preserve">Số GV
hiện có </t>
  </si>
  <si>
    <t>Phụ lục 1</t>
  </si>
  <si>
    <t>TỔNG HỢP QUY MÔ TRƯỜNG, LỚP, HỌC SINH CẤP TIỂU HỌC ĐẾN NĂM 2025 VÀ ĐỊNH HƯỚNG ĐẾN NĂM 2030</t>
  </si>
  <si>
    <t>Phụ lục 2</t>
  </si>
  <si>
    <t>Phụ lục 7</t>
  </si>
  <si>
    <t>-765</t>
  </si>
  <si>
    <t>-1310</t>
  </si>
  <si>
    <r>
      <t>Ghi chú: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Số lượng giáo viên đề nghị tuyển trong biểu là tuyển cho năm kế tiếp </t>
    </r>
  </si>
  <si>
    <t>1.40</t>
  </si>
  <si>
    <t>-596</t>
  </si>
  <si>
    <t>-159</t>
  </si>
  <si>
    <t>1.50</t>
  </si>
  <si>
    <t>+4</t>
  </si>
  <si>
    <t>+30</t>
  </si>
  <si>
    <t>+77</t>
  </si>
  <si>
    <t>+2</t>
  </si>
  <si>
    <t>+32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</si>
</sst>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0;[Red]0"/>
    <numFmt numFmtId="186" formatCode="0.000"/>
    <numFmt numFmtId="187" formatCode="0.0000"/>
  </numFmts>
  <fonts count="41">
    <font>
      <sz val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63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63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Calibri"/>
      <family val="2"/>
    </font>
    <font>
      <b/>
      <sz val="9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/>
    </xf>
    <xf numFmtId="0" fontId="24" fillId="0" borderId="0" xfId="56" applyFont="1" applyAlignment="1">
      <alignment vertical="center" wrapText="1"/>
      <protection/>
    </xf>
    <xf numFmtId="0" fontId="25" fillId="0" borderId="0" xfId="56" applyFont="1" applyAlignment="1">
      <alignment horizontal="center" vertical="center" wrapText="1"/>
      <protection/>
    </xf>
    <xf numFmtId="0" fontId="7" fillId="0" borderId="0" xfId="56">
      <alignment/>
      <protection/>
    </xf>
    <xf numFmtId="0" fontId="20" fillId="0" borderId="0" xfId="56" applyFont="1">
      <alignment/>
      <protection/>
    </xf>
    <xf numFmtId="0" fontId="26" fillId="0" borderId="0" xfId="56" applyFont="1" applyAlignment="1">
      <alignment horizontal="center" vertical="center" wrapText="1"/>
      <protection/>
    </xf>
    <xf numFmtId="0" fontId="25" fillId="0" borderId="0" xfId="55" applyFont="1" applyAlignment="1">
      <alignment horizontal="center" vertical="center" wrapText="1"/>
      <protection/>
    </xf>
    <xf numFmtId="0" fontId="7" fillId="0" borderId="0" xfId="55">
      <alignment/>
      <protection/>
    </xf>
    <xf numFmtId="0" fontId="20" fillId="0" borderId="0" xfId="55" applyFont="1">
      <alignment/>
      <protection/>
    </xf>
    <xf numFmtId="0" fontId="26" fillId="0" borderId="0" xfId="55" applyFont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7" fillId="0" borderId="10" xfId="56" applyFont="1" applyBorder="1" applyAlignment="1">
      <alignment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7" fillId="0" borderId="0" xfId="56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24" fillId="0" borderId="0" xfId="56" applyFont="1" applyBorder="1" applyAlignment="1">
      <alignment vertical="center" wrapText="1"/>
      <protection/>
    </xf>
    <xf numFmtId="0" fontId="24" fillId="0" borderId="0" xfId="56" applyFont="1" applyAlignment="1">
      <alignment horizontal="center" vertical="center" wrapText="1"/>
      <protection/>
    </xf>
    <xf numFmtId="0" fontId="20" fillId="0" borderId="0" xfId="56" applyFont="1" quotePrefix="1">
      <alignment/>
      <protection/>
    </xf>
    <xf numFmtId="0" fontId="35" fillId="0" borderId="0" xfId="56" applyFont="1" quotePrefix="1">
      <alignment/>
      <protection/>
    </xf>
    <xf numFmtId="0" fontId="22" fillId="0" borderId="0" xfId="56" applyFont="1">
      <alignment/>
      <protection/>
    </xf>
    <xf numFmtId="0" fontId="7" fillId="0" borderId="0" xfId="56" applyFont="1" quotePrefix="1">
      <alignment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quotePrefix="1">
      <alignment/>
      <protection/>
    </xf>
    <xf numFmtId="0" fontId="22" fillId="0" borderId="0" xfId="56" applyFont="1" applyAlignment="1">
      <alignment horizontal="center"/>
      <protection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56" applyFont="1" applyBorder="1" applyAlignment="1">
      <alignment vertical="center" wrapText="1"/>
      <protection/>
    </xf>
    <xf numFmtId="0" fontId="36" fillId="0" borderId="12" xfId="56" applyFont="1" applyBorder="1" applyAlignment="1">
      <alignment vertical="center" wrapText="1"/>
      <protection/>
    </xf>
    <xf numFmtId="0" fontId="35" fillId="0" borderId="10" xfId="56" applyFont="1" applyFill="1" applyBorder="1" applyAlignment="1" applyProtection="1">
      <alignment horizontal="center" vertical="center"/>
      <protection locked="0"/>
    </xf>
    <xf numFmtId="0" fontId="7" fillId="0" borderId="0" xfId="56" applyFont="1">
      <alignment/>
      <protection/>
    </xf>
    <xf numFmtId="0" fontId="39" fillId="0" borderId="0" xfId="56" applyFont="1" applyBorder="1" applyAlignment="1">
      <alignment vertical="center" wrapText="1"/>
      <protection/>
    </xf>
    <xf numFmtId="0" fontId="2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8" fillId="0" borderId="0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 applyProtection="1">
      <alignment horizontal="center" vertical="center" wrapText="1"/>
      <protection locked="0"/>
    </xf>
    <xf numFmtId="0" fontId="25" fillId="0" borderId="0" xfId="56" applyFont="1" applyFill="1" applyBorder="1" applyAlignment="1">
      <alignment horizontal="center" vertical="center"/>
      <protection/>
    </xf>
    <xf numFmtId="0" fontId="7" fillId="0" borderId="0" xfId="56" applyFill="1" applyBorder="1" applyAlignment="1" applyProtection="1">
      <alignment horizontal="center" vertical="center"/>
      <protection locked="0"/>
    </xf>
    <xf numFmtId="0" fontId="7" fillId="0" borderId="0" xfId="56" applyFill="1" applyBorder="1">
      <alignment/>
      <protection/>
    </xf>
    <xf numFmtId="0" fontId="7" fillId="0" borderId="0" xfId="56" applyBorder="1">
      <alignment/>
      <protection/>
    </xf>
    <xf numFmtId="0" fontId="25" fillId="2" borderId="0" xfId="56" applyFont="1" applyFill="1" applyBorder="1" applyAlignment="1">
      <alignment horizontal="center" vertical="center" wrapText="1"/>
      <protection/>
    </xf>
    <xf numFmtId="0" fontId="25" fillId="2" borderId="0" xfId="56" applyFont="1" applyFill="1" applyBorder="1" applyAlignment="1" applyProtection="1">
      <alignment horizontal="center" vertical="center" wrapText="1"/>
      <protection locked="0"/>
    </xf>
    <xf numFmtId="0" fontId="25" fillId="2" borderId="0" xfId="56" applyFont="1" applyFill="1" applyBorder="1" applyAlignment="1">
      <alignment horizontal="center" vertical="center"/>
      <protection/>
    </xf>
    <xf numFmtId="0" fontId="7" fillId="2" borderId="0" xfId="56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/>
    </xf>
    <xf numFmtId="0" fontId="25" fillId="0" borderId="0" xfId="56" applyFont="1" applyFill="1" applyAlignment="1">
      <alignment horizontal="center" vertical="center" wrapText="1"/>
      <protection/>
    </xf>
    <xf numFmtId="0" fontId="7" fillId="0" borderId="0" xfId="56" applyFill="1">
      <alignment/>
      <protection/>
    </xf>
    <xf numFmtId="1" fontId="25" fillId="0" borderId="10" xfId="56" applyNumberFormat="1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 applyProtection="1">
      <alignment horizontal="center" vertical="center" wrapText="1"/>
      <protection locked="0"/>
    </xf>
    <xf numFmtId="0" fontId="36" fillId="0" borderId="10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6" fillId="0" borderId="10" xfId="56" applyFont="1" applyFill="1" applyBorder="1" applyAlignment="1" quotePrefix="1">
      <alignment horizontal="center" vertical="center" wrapText="1"/>
      <protection/>
    </xf>
    <xf numFmtId="0" fontId="27" fillId="0" borderId="0" xfId="56" applyFont="1" applyFill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6" fillId="0" borderId="13" xfId="56" applyFont="1" applyBorder="1" applyAlignment="1">
      <alignment horizontal="center" vertical="center" wrapText="1"/>
      <protection/>
    </xf>
    <xf numFmtId="0" fontId="26" fillId="0" borderId="14" xfId="56" applyFont="1" applyBorder="1" applyAlignment="1">
      <alignment horizontal="center" vertical="center" wrapText="1"/>
      <protection/>
    </xf>
    <xf numFmtId="0" fontId="26" fillId="0" borderId="15" xfId="56" applyFont="1" applyBorder="1" applyAlignment="1">
      <alignment horizontal="center" vertical="center" wrapText="1"/>
      <protection/>
    </xf>
    <xf numFmtId="0" fontId="26" fillId="18" borderId="13" xfId="56" applyFont="1" applyFill="1" applyBorder="1" applyAlignment="1">
      <alignment horizontal="center" vertical="center" wrapText="1"/>
      <protection/>
    </xf>
    <xf numFmtId="0" fontId="26" fillId="18" borderId="14" xfId="56" applyFont="1" applyFill="1" applyBorder="1" applyAlignment="1">
      <alignment horizontal="center" vertical="center" wrapText="1"/>
      <protection/>
    </xf>
    <xf numFmtId="0" fontId="26" fillId="18" borderId="15" xfId="56" applyFont="1" applyFill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4" fillId="0" borderId="0" xfId="56" applyFont="1" applyAlignment="1">
      <alignment horizontal="left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36" fillId="0" borderId="0" xfId="56" applyFont="1" applyBorder="1" applyAlignment="1">
      <alignment vertical="center" wrapText="1"/>
      <protection/>
    </xf>
    <xf numFmtId="0" fontId="26" fillId="0" borderId="16" xfId="55" applyFont="1" applyBorder="1" applyAlignment="1">
      <alignment horizontal="center" vertical="center" wrapText="1"/>
      <protection/>
    </xf>
    <xf numFmtId="0" fontId="26" fillId="0" borderId="18" xfId="55" applyFont="1" applyBorder="1" applyAlignment="1">
      <alignment horizontal="center" vertical="center" wrapText="1"/>
      <protection/>
    </xf>
    <xf numFmtId="0" fontId="30" fillId="0" borderId="16" xfId="55" applyFont="1" applyBorder="1" applyAlignment="1">
      <alignment horizontal="center" vertical="center" wrapText="1"/>
      <protection/>
    </xf>
    <xf numFmtId="0" fontId="30" fillId="0" borderId="18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left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ẢNG TÍNH GIÁO VIÊN- BN" xfId="55"/>
    <cellStyle name="Normal_BẢNG TÍNH GIÁO VIÊN CẤP T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27"/>
  <sheetViews>
    <sheetView tabSelected="1" workbookViewId="0" topLeftCell="A1">
      <selection activeCell="K11" sqref="K11"/>
    </sheetView>
  </sheetViews>
  <sheetFormatPr defaultColWidth="9.00390625" defaultRowHeight="15.75"/>
  <cols>
    <col min="1" max="1" width="4.50390625" style="0" customWidth="1"/>
    <col min="2" max="2" width="15.125" style="0" customWidth="1"/>
    <col min="3" max="3" width="5.50390625" style="0" customWidth="1"/>
    <col min="4" max="4" width="4.25390625" style="0" customWidth="1"/>
    <col min="5" max="5" width="4.125" style="0" customWidth="1"/>
    <col min="6" max="6" width="4.625" style="0" customWidth="1"/>
    <col min="7" max="7" width="3.625" style="0" customWidth="1"/>
    <col min="8" max="8" width="4.00390625" style="0" customWidth="1"/>
    <col min="9" max="9" width="4.375" style="0" customWidth="1"/>
    <col min="10" max="11" width="3.625" style="0" customWidth="1"/>
    <col min="12" max="12" width="4.00390625" style="0" customWidth="1"/>
    <col min="13" max="13" width="4.375" style="0" customWidth="1"/>
    <col min="14" max="14" width="3.625" style="0" customWidth="1"/>
    <col min="15" max="15" width="4.625" style="0" customWidth="1"/>
    <col min="16" max="16" width="3.625" style="0" customWidth="1"/>
    <col min="17" max="17" width="3.75390625" style="0" customWidth="1"/>
    <col min="18" max="18" width="3.625" style="0" customWidth="1"/>
    <col min="19" max="19" width="4.25390625" style="0" customWidth="1"/>
    <col min="20" max="21" width="3.625" style="0" customWidth="1"/>
    <col min="22" max="22" width="2.75390625" style="0" customWidth="1"/>
    <col min="23" max="23" width="3.875" style="0" customWidth="1"/>
    <col min="24" max="24" width="3.25390625" style="0" customWidth="1"/>
    <col min="25" max="25" width="3.75390625" style="0" customWidth="1"/>
    <col min="26" max="26" width="3.875" style="0" customWidth="1"/>
    <col min="27" max="27" width="3.50390625" style="0" customWidth="1"/>
    <col min="28" max="28" width="3.25390625" style="0" customWidth="1"/>
    <col min="29" max="29" width="3.50390625" style="0" customWidth="1"/>
    <col min="30" max="30" width="4.00390625" style="0" customWidth="1"/>
    <col min="31" max="31" width="4.125" style="0" customWidth="1"/>
  </cols>
  <sheetData>
    <row r="1" spans="1:31" ht="1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15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ht="12" customHeight="1"/>
    <row r="4" spans="1:31" ht="15">
      <c r="A4" s="89" t="s">
        <v>0</v>
      </c>
      <c r="B4" s="89" t="s">
        <v>13</v>
      </c>
      <c r="C4" s="90" t="s">
        <v>23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88" t="s">
        <v>114</v>
      </c>
      <c r="X4" s="89"/>
      <c r="Y4" s="89"/>
      <c r="Z4" s="89"/>
      <c r="AA4" s="89"/>
      <c r="AB4" s="89"/>
      <c r="AC4" s="89"/>
      <c r="AD4" s="89"/>
      <c r="AE4" s="89"/>
    </row>
    <row r="5" spans="1:31" ht="25.5" customHeight="1">
      <c r="A5" s="89"/>
      <c r="B5" s="89"/>
      <c r="C5" s="86" t="s">
        <v>2</v>
      </c>
      <c r="D5" s="86" t="s">
        <v>3</v>
      </c>
      <c r="E5" s="86" t="s">
        <v>4</v>
      </c>
      <c r="F5" s="86" t="s">
        <v>1</v>
      </c>
      <c r="G5" s="93" t="s">
        <v>48</v>
      </c>
      <c r="H5" s="93"/>
      <c r="I5" s="93"/>
      <c r="J5" s="93"/>
      <c r="K5" s="94" t="s">
        <v>49</v>
      </c>
      <c r="L5" s="93"/>
      <c r="M5" s="93"/>
      <c r="N5" s="93" t="s">
        <v>12</v>
      </c>
      <c r="O5" s="93"/>
      <c r="P5" s="93"/>
      <c r="Q5" s="93"/>
      <c r="R5" s="93"/>
      <c r="S5" s="93"/>
      <c r="T5" s="93"/>
      <c r="U5" s="93"/>
      <c r="V5" s="93"/>
      <c r="W5" s="89"/>
      <c r="X5" s="89"/>
      <c r="Y5" s="89"/>
      <c r="Z5" s="89"/>
      <c r="AA5" s="89"/>
      <c r="AB5" s="89"/>
      <c r="AC5" s="89"/>
      <c r="AD5" s="89"/>
      <c r="AE5" s="89"/>
    </row>
    <row r="6" spans="1:31" ht="42.75" customHeight="1">
      <c r="A6" s="89"/>
      <c r="B6" s="89"/>
      <c r="C6" s="86"/>
      <c r="D6" s="86"/>
      <c r="E6" s="86"/>
      <c r="F6" s="86"/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4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21</v>
      </c>
      <c r="V6" s="3" t="s">
        <v>22</v>
      </c>
      <c r="W6" s="3">
        <v>2022</v>
      </c>
      <c r="X6" s="3">
        <v>2023</v>
      </c>
      <c r="Y6" s="3">
        <v>2024</v>
      </c>
      <c r="Z6" s="3">
        <v>2025</v>
      </c>
      <c r="AA6" s="3">
        <v>2026</v>
      </c>
      <c r="AB6" s="3">
        <v>2027</v>
      </c>
      <c r="AC6" s="3">
        <v>2028</v>
      </c>
      <c r="AD6" s="3">
        <v>2029</v>
      </c>
      <c r="AE6" s="3">
        <v>2030</v>
      </c>
    </row>
    <row r="7" spans="1:31" ht="13.5" customHeight="1">
      <c r="A7" s="64"/>
      <c r="B7" s="6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65" t="s">
        <v>25</v>
      </c>
      <c r="B8" s="66" t="s">
        <v>26</v>
      </c>
      <c r="C8" s="27">
        <v>612</v>
      </c>
      <c r="D8" s="27">
        <v>283</v>
      </c>
      <c r="E8" s="27">
        <v>46</v>
      </c>
      <c r="F8" s="27">
        <v>612</v>
      </c>
      <c r="G8" s="27">
        <v>0</v>
      </c>
      <c r="H8" s="27">
        <v>548</v>
      </c>
      <c r="I8" s="27">
        <v>63</v>
      </c>
      <c r="J8" s="27">
        <v>1</v>
      </c>
      <c r="K8" s="27">
        <v>21</v>
      </c>
      <c r="L8" s="27">
        <v>550</v>
      </c>
      <c r="M8" s="27">
        <v>41</v>
      </c>
      <c r="N8" s="27">
        <v>0</v>
      </c>
      <c r="O8" s="27">
        <v>1</v>
      </c>
      <c r="P8" s="27">
        <v>10</v>
      </c>
      <c r="Q8" s="27">
        <v>22</v>
      </c>
      <c r="R8" s="27">
        <v>91</v>
      </c>
      <c r="S8" s="27">
        <v>283</v>
      </c>
      <c r="T8" s="27">
        <v>177</v>
      </c>
      <c r="U8" s="27">
        <v>28</v>
      </c>
      <c r="V8" s="27">
        <v>0</v>
      </c>
      <c r="W8" s="27">
        <v>19</v>
      </c>
      <c r="X8" s="27">
        <v>22</v>
      </c>
      <c r="Y8" s="27">
        <v>17</v>
      </c>
      <c r="Z8" s="27">
        <v>16</v>
      </c>
      <c r="AA8" s="27">
        <v>18</v>
      </c>
      <c r="AB8" s="27">
        <v>24</v>
      </c>
      <c r="AC8" s="27">
        <v>26</v>
      </c>
      <c r="AD8" s="27">
        <v>29</v>
      </c>
      <c r="AE8" s="23">
        <v>40</v>
      </c>
    </row>
    <row r="9" spans="1:34" ht="15">
      <c r="A9" s="67">
        <v>1</v>
      </c>
      <c r="B9" s="68" t="s">
        <v>27</v>
      </c>
      <c r="C9" s="7">
        <v>215</v>
      </c>
      <c r="D9" s="7">
        <v>99</v>
      </c>
      <c r="E9" s="7">
        <v>10</v>
      </c>
      <c r="F9" s="7">
        <v>215</v>
      </c>
      <c r="G9" s="7">
        <v>0</v>
      </c>
      <c r="H9" s="7">
        <v>210</v>
      </c>
      <c r="I9" s="7">
        <v>5</v>
      </c>
      <c r="J9" s="7">
        <v>0</v>
      </c>
      <c r="K9" s="7">
        <v>12</v>
      </c>
      <c r="L9" s="7">
        <v>200</v>
      </c>
      <c r="M9" s="7">
        <v>3</v>
      </c>
      <c r="N9" s="7">
        <v>0</v>
      </c>
      <c r="O9" s="7">
        <v>0</v>
      </c>
      <c r="P9" s="7">
        <v>0</v>
      </c>
      <c r="Q9" s="7">
        <v>1</v>
      </c>
      <c r="R9" s="7">
        <v>23</v>
      </c>
      <c r="S9" s="7">
        <v>94</v>
      </c>
      <c r="T9" s="7">
        <v>80</v>
      </c>
      <c r="U9" s="7">
        <v>17</v>
      </c>
      <c r="V9" s="7">
        <v>0</v>
      </c>
      <c r="W9" s="7">
        <v>12</v>
      </c>
      <c r="X9" s="7">
        <v>12</v>
      </c>
      <c r="Y9" s="7">
        <v>8</v>
      </c>
      <c r="Z9" s="7">
        <v>8</v>
      </c>
      <c r="AA9" s="7">
        <v>12</v>
      </c>
      <c r="AB9" s="7">
        <v>11</v>
      </c>
      <c r="AC9" s="7">
        <v>8</v>
      </c>
      <c r="AD9" s="7">
        <v>11</v>
      </c>
      <c r="AE9" s="7">
        <v>18</v>
      </c>
      <c r="AH9" t="s">
        <v>50</v>
      </c>
    </row>
    <row r="10" spans="1:31" ht="15">
      <c r="A10" s="67">
        <v>2</v>
      </c>
      <c r="B10" s="68" t="s">
        <v>28</v>
      </c>
      <c r="C10" s="7">
        <v>397</v>
      </c>
      <c r="D10" s="7">
        <v>184</v>
      </c>
      <c r="E10" s="7">
        <v>36</v>
      </c>
      <c r="F10" s="7">
        <v>397</v>
      </c>
      <c r="G10" s="7">
        <v>0</v>
      </c>
      <c r="H10" s="7">
        <v>338</v>
      </c>
      <c r="I10" s="7">
        <v>58</v>
      </c>
      <c r="J10" s="7">
        <v>1</v>
      </c>
      <c r="K10" s="7">
        <v>9</v>
      </c>
      <c r="L10" s="7">
        <v>350</v>
      </c>
      <c r="M10" s="7">
        <v>38</v>
      </c>
      <c r="N10" s="7">
        <v>0</v>
      </c>
      <c r="O10" s="7">
        <v>1</v>
      </c>
      <c r="P10" s="7">
        <v>10</v>
      </c>
      <c r="Q10" s="7">
        <v>21</v>
      </c>
      <c r="R10" s="7">
        <v>68</v>
      </c>
      <c r="S10" s="7">
        <v>189</v>
      </c>
      <c r="T10" s="7">
        <v>97</v>
      </c>
      <c r="U10" s="7">
        <v>11</v>
      </c>
      <c r="V10" s="7">
        <v>0</v>
      </c>
      <c r="W10" s="7">
        <v>7</v>
      </c>
      <c r="X10" s="7">
        <v>10</v>
      </c>
      <c r="Y10" s="7">
        <v>9</v>
      </c>
      <c r="Z10" s="7">
        <v>8</v>
      </c>
      <c r="AA10" s="7">
        <v>6</v>
      </c>
      <c r="AB10" s="7">
        <v>13</v>
      </c>
      <c r="AC10" s="7">
        <v>18</v>
      </c>
      <c r="AD10" s="7">
        <v>18</v>
      </c>
      <c r="AE10" s="7">
        <v>22</v>
      </c>
    </row>
    <row r="11" spans="1:34" ht="15">
      <c r="A11" s="65" t="s">
        <v>29</v>
      </c>
      <c r="B11" s="66" t="s">
        <v>30</v>
      </c>
      <c r="C11" s="27">
        <v>7772</v>
      </c>
      <c r="D11" s="27">
        <v>6720</v>
      </c>
      <c r="E11" s="27">
        <v>1060</v>
      </c>
      <c r="F11" s="27">
        <v>3699</v>
      </c>
      <c r="G11" s="27">
        <v>0</v>
      </c>
      <c r="H11" s="27">
        <v>2905</v>
      </c>
      <c r="I11" s="27">
        <v>4528</v>
      </c>
      <c r="J11" s="27">
        <v>339</v>
      </c>
      <c r="K11" s="27">
        <v>16</v>
      </c>
      <c r="L11" s="27">
        <v>4579</v>
      </c>
      <c r="M11" s="27">
        <v>3177</v>
      </c>
      <c r="N11" s="27">
        <v>843</v>
      </c>
      <c r="O11" s="27">
        <v>1519</v>
      </c>
      <c r="P11" s="27">
        <v>1015</v>
      </c>
      <c r="Q11" s="27">
        <v>729</v>
      </c>
      <c r="R11" s="27">
        <v>1117</v>
      </c>
      <c r="S11" s="27">
        <v>1646</v>
      </c>
      <c r="T11" s="27">
        <v>873</v>
      </c>
      <c r="U11" s="27">
        <v>29</v>
      </c>
      <c r="V11" s="27">
        <v>1</v>
      </c>
      <c r="W11" s="27">
        <v>141</v>
      </c>
      <c r="X11" s="27">
        <v>89</v>
      </c>
      <c r="Y11" s="27">
        <v>102</v>
      </c>
      <c r="Z11" s="27">
        <v>98</v>
      </c>
      <c r="AA11" s="27">
        <v>151</v>
      </c>
      <c r="AB11" s="27">
        <v>166</v>
      </c>
      <c r="AC11" s="27">
        <v>209</v>
      </c>
      <c r="AD11" s="27">
        <v>190</v>
      </c>
      <c r="AE11" s="27">
        <v>236</v>
      </c>
      <c r="AH11" t="s">
        <v>50</v>
      </c>
    </row>
    <row r="12" spans="1:31" ht="15">
      <c r="A12" s="67">
        <v>1</v>
      </c>
      <c r="B12" s="68" t="s">
        <v>31</v>
      </c>
      <c r="C12" s="7">
        <v>6097</v>
      </c>
      <c r="D12" s="7">
        <v>5438</v>
      </c>
      <c r="E12" s="7">
        <v>899</v>
      </c>
      <c r="F12" s="7">
        <v>2892</v>
      </c>
      <c r="G12" s="7">
        <v>0</v>
      </c>
      <c r="H12" s="7">
        <v>2041</v>
      </c>
      <c r="I12" s="7">
        <v>3773</v>
      </c>
      <c r="J12" s="7">
        <v>283</v>
      </c>
      <c r="K12" s="7">
        <v>13</v>
      </c>
      <c r="L12" s="7">
        <v>3494</v>
      </c>
      <c r="M12" s="7">
        <v>2590</v>
      </c>
      <c r="N12" s="7">
        <v>772</v>
      </c>
      <c r="O12" s="7">
        <v>1264</v>
      </c>
      <c r="P12" s="7">
        <v>827</v>
      </c>
      <c r="Q12" s="7">
        <v>318</v>
      </c>
      <c r="R12" s="7">
        <v>546</v>
      </c>
      <c r="S12" s="7">
        <v>1495</v>
      </c>
      <c r="T12" s="7">
        <v>847</v>
      </c>
      <c r="U12" s="7">
        <v>27</v>
      </c>
      <c r="V12" s="7">
        <v>1</v>
      </c>
      <c r="W12" s="7">
        <v>140</v>
      </c>
      <c r="X12" s="7">
        <v>89</v>
      </c>
      <c r="Y12" s="7">
        <v>100</v>
      </c>
      <c r="Z12" s="7">
        <v>95</v>
      </c>
      <c r="AA12" s="7">
        <v>145</v>
      </c>
      <c r="AB12" s="7">
        <v>155</v>
      </c>
      <c r="AC12" s="7">
        <v>202</v>
      </c>
      <c r="AD12" s="7">
        <v>182</v>
      </c>
      <c r="AE12" s="7">
        <v>216</v>
      </c>
    </row>
    <row r="13" spans="1:31" ht="15">
      <c r="A13" s="67">
        <v>2</v>
      </c>
      <c r="B13" s="68" t="s">
        <v>32</v>
      </c>
      <c r="C13" s="7">
        <v>301</v>
      </c>
      <c r="D13" s="7">
        <v>257</v>
      </c>
      <c r="E13" s="7">
        <v>27</v>
      </c>
      <c r="F13" s="7">
        <v>155</v>
      </c>
      <c r="G13" s="7">
        <v>0</v>
      </c>
      <c r="H13" s="7">
        <v>132</v>
      </c>
      <c r="I13" s="7">
        <v>147</v>
      </c>
      <c r="J13" s="7">
        <v>22</v>
      </c>
      <c r="K13" s="7">
        <v>1</v>
      </c>
      <c r="L13" s="7">
        <v>178</v>
      </c>
      <c r="M13" s="7">
        <v>122</v>
      </c>
      <c r="N13" s="7">
        <v>0</v>
      </c>
      <c r="O13" s="7">
        <v>1</v>
      </c>
      <c r="P13" s="7">
        <v>34</v>
      </c>
      <c r="Q13" s="7">
        <v>70</v>
      </c>
      <c r="R13" s="7">
        <v>135</v>
      </c>
      <c r="S13" s="7">
        <v>52</v>
      </c>
      <c r="T13" s="7">
        <v>8</v>
      </c>
      <c r="U13" s="7">
        <v>1</v>
      </c>
      <c r="V13" s="7">
        <v>0</v>
      </c>
      <c r="W13" s="7">
        <v>1</v>
      </c>
      <c r="X13" s="7">
        <v>0</v>
      </c>
      <c r="Y13" s="7">
        <v>1</v>
      </c>
      <c r="Z13" s="7">
        <v>1</v>
      </c>
      <c r="AA13" s="7">
        <v>2</v>
      </c>
      <c r="AB13" s="7">
        <v>4</v>
      </c>
      <c r="AC13" s="7">
        <v>3</v>
      </c>
      <c r="AD13" s="7">
        <v>3</v>
      </c>
      <c r="AE13" s="7">
        <v>4</v>
      </c>
    </row>
    <row r="14" spans="1:31" ht="15">
      <c r="A14" s="67">
        <v>3</v>
      </c>
      <c r="B14" s="68" t="s">
        <v>33</v>
      </c>
      <c r="C14" s="7">
        <v>415</v>
      </c>
      <c r="D14" s="7">
        <v>291</v>
      </c>
      <c r="E14" s="7">
        <v>32</v>
      </c>
      <c r="F14" s="7">
        <v>220</v>
      </c>
      <c r="G14" s="7">
        <v>0</v>
      </c>
      <c r="H14" s="7">
        <v>180</v>
      </c>
      <c r="I14" s="7">
        <v>211</v>
      </c>
      <c r="J14" s="7">
        <v>24</v>
      </c>
      <c r="K14" s="7">
        <v>0</v>
      </c>
      <c r="L14" s="7">
        <v>244</v>
      </c>
      <c r="M14" s="7">
        <v>171</v>
      </c>
      <c r="N14" s="7">
        <v>0</v>
      </c>
      <c r="O14" s="7">
        <v>0</v>
      </c>
      <c r="P14" s="7">
        <v>30</v>
      </c>
      <c r="Q14" s="7">
        <v>125</v>
      </c>
      <c r="R14" s="7">
        <v>190</v>
      </c>
      <c r="S14" s="7">
        <v>58</v>
      </c>
      <c r="T14" s="7">
        <v>12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3</v>
      </c>
      <c r="AB14" s="7">
        <v>3</v>
      </c>
      <c r="AC14" s="7">
        <v>4</v>
      </c>
      <c r="AD14" s="7">
        <v>3</v>
      </c>
      <c r="AE14" s="7">
        <v>7</v>
      </c>
    </row>
    <row r="15" spans="1:31" ht="15">
      <c r="A15" s="67">
        <v>4</v>
      </c>
      <c r="B15" s="68" t="s">
        <v>34</v>
      </c>
      <c r="C15" s="7">
        <v>192</v>
      </c>
      <c r="D15" s="7">
        <v>78</v>
      </c>
      <c r="E15" s="7">
        <v>21</v>
      </c>
      <c r="F15" s="7">
        <v>100</v>
      </c>
      <c r="G15" s="7">
        <v>0</v>
      </c>
      <c r="H15" s="7">
        <v>119</v>
      </c>
      <c r="I15" s="7">
        <v>72</v>
      </c>
      <c r="J15" s="7">
        <v>1</v>
      </c>
      <c r="K15" s="7">
        <v>2</v>
      </c>
      <c r="L15" s="7">
        <v>145</v>
      </c>
      <c r="M15" s="7">
        <v>45</v>
      </c>
      <c r="N15" s="7">
        <v>1</v>
      </c>
      <c r="O15" s="7">
        <v>17</v>
      </c>
      <c r="P15" s="7">
        <v>49</v>
      </c>
      <c r="Q15" s="7">
        <v>84</v>
      </c>
      <c r="R15" s="7">
        <v>36</v>
      </c>
      <c r="S15" s="7">
        <v>1</v>
      </c>
      <c r="T15" s="7">
        <v>3</v>
      </c>
      <c r="U15" s="7">
        <v>1</v>
      </c>
      <c r="V15" s="7">
        <v>0</v>
      </c>
      <c r="W15" s="7">
        <v>0</v>
      </c>
      <c r="X15" s="7">
        <v>0</v>
      </c>
      <c r="Y15" s="7">
        <v>1</v>
      </c>
      <c r="Z15" s="7">
        <v>1</v>
      </c>
      <c r="AA15" s="7">
        <v>0</v>
      </c>
      <c r="AB15" s="7">
        <v>2</v>
      </c>
      <c r="AC15" s="7">
        <v>0</v>
      </c>
      <c r="AD15" s="7">
        <v>1</v>
      </c>
      <c r="AE15" s="7">
        <v>1</v>
      </c>
    </row>
    <row r="16" spans="1:31" ht="15">
      <c r="A16" s="67">
        <v>5</v>
      </c>
      <c r="B16" s="68" t="s">
        <v>35</v>
      </c>
      <c r="C16" s="7">
        <v>560</v>
      </c>
      <c r="D16" s="7">
        <v>502</v>
      </c>
      <c r="E16" s="7">
        <v>52</v>
      </c>
      <c r="F16" s="7">
        <v>255</v>
      </c>
      <c r="G16" s="7">
        <v>0</v>
      </c>
      <c r="H16" s="7">
        <v>354</v>
      </c>
      <c r="I16" s="7">
        <v>204</v>
      </c>
      <c r="J16" s="7">
        <v>2</v>
      </c>
      <c r="K16" s="7">
        <v>0</v>
      </c>
      <c r="L16" s="7">
        <v>408</v>
      </c>
      <c r="M16" s="7">
        <v>152</v>
      </c>
      <c r="N16" s="7">
        <v>53</v>
      </c>
      <c r="O16" s="7">
        <v>160</v>
      </c>
      <c r="P16" s="7">
        <v>33</v>
      </c>
      <c r="Q16" s="7">
        <v>83</v>
      </c>
      <c r="R16" s="7">
        <v>198</v>
      </c>
      <c r="S16" s="7">
        <v>31</v>
      </c>
      <c r="T16" s="7">
        <v>2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1</v>
      </c>
      <c r="AB16" s="7">
        <v>1</v>
      </c>
      <c r="AC16" s="7">
        <v>0</v>
      </c>
      <c r="AD16" s="7">
        <v>1</v>
      </c>
      <c r="AE16" s="7">
        <v>7</v>
      </c>
    </row>
    <row r="17" spans="1:31" ht="15">
      <c r="A17" s="67">
        <v>6</v>
      </c>
      <c r="B17" s="68" t="s">
        <v>36</v>
      </c>
      <c r="C17" s="7">
        <v>207</v>
      </c>
      <c r="D17" s="7">
        <v>154</v>
      </c>
      <c r="E17" s="7">
        <v>29</v>
      </c>
      <c r="F17" s="7">
        <v>77</v>
      </c>
      <c r="G17" s="7">
        <v>0</v>
      </c>
      <c r="H17" s="7">
        <v>79</v>
      </c>
      <c r="I17" s="7">
        <v>121</v>
      </c>
      <c r="J17" s="7">
        <v>7</v>
      </c>
      <c r="K17" s="7">
        <v>0</v>
      </c>
      <c r="L17" s="7">
        <v>110</v>
      </c>
      <c r="M17" s="7">
        <v>97</v>
      </c>
      <c r="N17" s="7">
        <v>17</v>
      </c>
      <c r="O17" s="7">
        <v>77</v>
      </c>
      <c r="P17" s="7">
        <v>42</v>
      </c>
      <c r="Q17" s="7">
        <v>49</v>
      </c>
      <c r="R17" s="7">
        <v>12</v>
      </c>
      <c r="S17" s="7">
        <v>9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1</v>
      </c>
    </row>
    <row r="18" spans="1:31" ht="15">
      <c r="A18" s="69" t="s">
        <v>37</v>
      </c>
      <c r="B18" s="70" t="s">
        <v>38</v>
      </c>
      <c r="C18" s="24">
        <v>210</v>
      </c>
      <c r="D18" s="24">
        <v>100</v>
      </c>
      <c r="E18" s="24">
        <v>23</v>
      </c>
      <c r="F18" s="24">
        <v>152</v>
      </c>
      <c r="G18" s="24">
        <v>0</v>
      </c>
      <c r="H18" s="24">
        <v>114</v>
      </c>
      <c r="I18" s="24">
        <v>86</v>
      </c>
      <c r="J18" s="24">
        <v>10</v>
      </c>
      <c r="K18" s="24">
        <v>2</v>
      </c>
      <c r="L18" s="24">
        <v>155</v>
      </c>
      <c r="M18" s="24">
        <v>53</v>
      </c>
      <c r="N18" s="24">
        <v>2</v>
      </c>
      <c r="O18" s="24">
        <v>6</v>
      </c>
      <c r="P18" s="24">
        <v>32</v>
      </c>
      <c r="Q18" s="24">
        <v>65</v>
      </c>
      <c r="R18" s="24">
        <v>68</v>
      </c>
      <c r="S18" s="24">
        <v>32</v>
      </c>
      <c r="T18" s="24">
        <v>5</v>
      </c>
      <c r="U18" s="24">
        <v>0</v>
      </c>
      <c r="V18" s="24">
        <v>0</v>
      </c>
      <c r="W18" s="24">
        <v>1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</v>
      </c>
      <c r="AE18" s="24">
        <v>3</v>
      </c>
    </row>
    <row r="19" spans="1:31" ht="15">
      <c r="A19" s="65" t="s">
        <v>39</v>
      </c>
      <c r="B19" s="66" t="s">
        <v>40</v>
      </c>
      <c r="C19" s="27">
        <v>688</v>
      </c>
      <c r="D19" s="27">
        <v>582</v>
      </c>
      <c r="E19" s="27">
        <v>87</v>
      </c>
      <c r="F19" s="27">
        <v>314</v>
      </c>
      <c r="G19" s="27">
        <v>0</v>
      </c>
      <c r="H19" s="27">
        <v>47</v>
      </c>
      <c r="I19" s="27">
        <v>38</v>
      </c>
      <c r="J19" s="27">
        <v>603</v>
      </c>
      <c r="K19" s="27">
        <v>2</v>
      </c>
      <c r="L19" s="27">
        <v>357</v>
      </c>
      <c r="M19" s="27">
        <v>329</v>
      </c>
      <c r="N19" s="27">
        <v>0</v>
      </c>
      <c r="O19" s="27">
        <v>32</v>
      </c>
      <c r="P19" s="27">
        <v>240</v>
      </c>
      <c r="Q19" s="27">
        <v>237</v>
      </c>
      <c r="R19" s="27">
        <v>110</v>
      </c>
      <c r="S19" s="27">
        <v>38</v>
      </c>
      <c r="T19" s="27">
        <v>25</v>
      </c>
      <c r="U19" s="27">
        <v>6</v>
      </c>
      <c r="V19" s="27">
        <v>0</v>
      </c>
      <c r="W19" s="27">
        <v>3</v>
      </c>
      <c r="X19" s="27">
        <v>1</v>
      </c>
      <c r="Y19" s="27">
        <v>6</v>
      </c>
      <c r="Z19" s="27">
        <v>2</v>
      </c>
      <c r="AA19" s="27">
        <v>4</v>
      </c>
      <c r="AB19" s="27">
        <v>3</v>
      </c>
      <c r="AC19" s="27">
        <v>4</v>
      </c>
      <c r="AD19" s="27">
        <v>6</v>
      </c>
      <c r="AE19" s="23">
        <v>7</v>
      </c>
    </row>
    <row r="20" spans="1:31" ht="15">
      <c r="A20" s="67">
        <v>1</v>
      </c>
      <c r="B20" s="68" t="s">
        <v>41</v>
      </c>
      <c r="C20" s="7">
        <v>221</v>
      </c>
      <c r="D20" s="7">
        <v>195</v>
      </c>
      <c r="E20" s="7">
        <v>22</v>
      </c>
      <c r="F20" s="7">
        <v>109</v>
      </c>
      <c r="G20" s="7">
        <v>0</v>
      </c>
      <c r="H20" s="7">
        <v>26</v>
      </c>
      <c r="I20" s="7">
        <v>13</v>
      </c>
      <c r="J20" s="7">
        <v>182</v>
      </c>
      <c r="K20" s="7">
        <v>1</v>
      </c>
      <c r="L20" s="7">
        <v>189</v>
      </c>
      <c r="M20" s="7">
        <v>31</v>
      </c>
      <c r="N20" s="7">
        <v>0</v>
      </c>
      <c r="O20" s="7">
        <v>4</v>
      </c>
      <c r="P20" s="7">
        <v>44</v>
      </c>
      <c r="Q20" s="7">
        <v>81</v>
      </c>
      <c r="R20" s="7">
        <v>56</v>
      </c>
      <c r="S20" s="7">
        <v>20</v>
      </c>
      <c r="T20" s="7">
        <v>16</v>
      </c>
      <c r="U20" s="7">
        <v>0</v>
      </c>
      <c r="V20" s="7">
        <v>0</v>
      </c>
      <c r="W20" s="7">
        <v>1</v>
      </c>
      <c r="X20" s="7">
        <v>1</v>
      </c>
      <c r="Y20" s="7">
        <v>4</v>
      </c>
      <c r="Z20" s="7">
        <v>0</v>
      </c>
      <c r="AA20" s="7">
        <v>1</v>
      </c>
      <c r="AB20" s="7">
        <v>3</v>
      </c>
      <c r="AC20" s="7">
        <v>3</v>
      </c>
      <c r="AD20" s="7">
        <v>1</v>
      </c>
      <c r="AE20" s="7">
        <v>3</v>
      </c>
    </row>
    <row r="21" spans="1:31" ht="15">
      <c r="A21" s="67">
        <v>2</v>
      </c>
      <c r="B21" s="68" t="s">
        <v>42</v>
      </c>
      <c r="C21" s="7">
        <v>145</v>
      </c>
      <c r="D21" s="7">
        <v>125</v>
      </c>
      <c r="E21" s="7">
        <v>24</v>
      </c>
      <c r="F21" s="7">
        <v>71</v>
      </c>
      <c r="G21" s="7">
        <v>0</v>
      </c>
      <c r="H21" s="7">
        <v>8</v>
      </c>
      <c r="I21" s="7">
        <v>10</v>
      </c>
      <c r="J21" s="7">
        <v>127</v>
      </c>
      <c r="K21" s="7">
        <v>1</v>
      </c>
      <c r="L21" s="7">
        <v>56</v>
      </c>
      <c r="M21" s="7">
        <v>88</v>
      </c>
      <c r="N21" s="7">
        <v>0</v>
      </c>
      <c r="O21" s="7">
        <v>10</v>
      </c>
      <c r="P21" s="7">
        <v>43</v>
      </c>
      <c r="Q21" s="7">
        <v>66</v>
      </c>
      <c r="R21" s="7">
        <v>14</v>
      </c>
      <c r="S21" s="7">
        <v>5</v>
      </c>
      <c r="T21" s="7">
        <v>4</v>
      </c>
      <c r="U21" s="7">
        <v>3</v>
      </c>
      <c r="V21" s="7">
        <v>0</v>
      </c>
      <c r="W21" s="7">
        <v>1</v>
      </c>
      <c r="X21" s="7">
        <v>0</v>
      </c>
      <c r="Y21" s="7">
        <v>1</v>
      </c>
      <c r="Z21" s="7">
        <v>1</v>
      </c>
      <c r="AA21" s="7">
        <v>2</v>
      </c>
      <c r="AB21" s="7">
        <v>0</v>
      </c>
      <c r="AC21" s="7">
        <v>0</v>
      </c>
      <c r="AD21" s="7">
        <v>3</v>
      </c>
      <c r="AE21" s="7">
        <v>0</v>
      </c>
    </row>
    <row r="22" spans="1:31" ht="15">
      <c r="A22" s="67">
        <v>3</v>
      </c>
      <c r="B22" s="68" t="s">
        <v>43</v>
      </c>
      <c r="C22" s="7">
        <v>147</v>
      </c>
      <c r="D22" s="7">
        <v>116</v>
      </c>
      <c r="E22" s="7">
        <v>15</v>
      </c>
      <c r="F22" s="7">
        <v>56</v>
      </c>
      <c r="G22" s="7">
        <v>0</v>
      </c>
      <c r="H22" s="7">
        <v>1</v>
      </c>
      <c r="I22" s="7">
        <v>3</v>
      </c>
      <c r="J22" s="7">
        <v>143</v>
      </c>
      <c r="K22" s="7">
        <v>0</v>
      </c>
      <c r="L22" s="7">
        <v>13</v>
      </c>
      <c r="M22" s="7">
        <v>134</v>
      </c>
      <c r="N22" s="7">
        <v>0</v>
      </c>
      <c r="O22" s="7">
        <v>15</v>
      </c>
      <c r="P22" s="7">
        <v>68</v>
      </c>
      <c r="Q22" s="7">
        <v>44</v>
      </c>
      <c r="R22" s="7">
        <v>15</v>
      </c>
      <c r="S22" s="7">
        <v>4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1</v>
      </c>
      <c r="AE22" s="7">
        <v>1</v>
      </c>
    </row>
    <row r="23" spans="1:31" ht="15">
      <c r="A23" s="67">
        <v>4</v>
      </c>
      <c r="B23" s="68" t="s">
        <v>44</v>
      </c>
      <c r="C23" s="7">
        <v>131</v>
      </c>
      <c r="D23" s="7">
        <v>113</v>
      </c>
      <c r="E23" s="7">
        <v>19</v>
      </c>
      <c r="F23" s="7">
        <v>64</v>
      </c>
      <c r="G23" s="7">
        <v>0</v>
      </c>
      <c r="H23" s="7">
        <v>9</v>
      </c>
      <c r="I23" s="7">
        <v>11</v>
      </c>
      <c r="J23" s="7">
        <v>111</v>
      </c>
      <c r="K23" s="7">
        <v>0</v>
      </c>
      <c r="L23" s="7">
        <v>69</v>
      </c>
      <c r="M23" s="7">
        <v>62</v>
      </c>
      <c r="N23" s="7">
        <v>0</v>
      </c>
      <c r="O23" s="7">
        <v>2</v>
      </c>
      <c r="P23" s="7">
        <v>76</v>
      </c>
      <c r="Q23" s="7">
        <v>29</v>
      </c>
      <c r="R23" s="7">
        <v>16</v>
      </c>
      <c r="S23" s="7">
        <v>4</v>
      </c>
      <c r="T23" s="7">
        <v>3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1</v>
      </c>
      <c r="AD23" s="7">
        <v>1</v>
      </c>
      <c r="AE23" s="7">
        <v>2</v>
      </c>
    </row>
    <row r="24" spans="1:31" ht="15">
      <c r="A24" s="67">
        <v>5</v>
      </c>
      <c r="B24" s="68" t="s">
        <v>45</v>
      </c>
      <c r="C24" s="7">
        <v>7</v>
      </c>
      <c r="D24" s="7">
        <v>6</v>
      </c>
      <c r="E24" s="7">
        <v>0</v>
      </c>
      <c r="F24" s="7">
        <v>2</v>
      </c>
      <c r="G24" s="7">
        <v>0</v>
      </c>
      <c r="H24" s="7">
        <v>0</v>
      </c>
      <c r="I24" s="7">
        <v>1</v>
      </c>
      <c r="J24" s="7">
        <v>6</v>
      </c>
      <c r="K24" s="7">
        <v>0</v>
      </c>
      <c r="L24" s="7">
        <v>5</v>
      </c>
      <c r="M24" s="7">
        <v>2</v>
      </c>
      <c r="N24" s="7">
        <v>0</v>
      </c>
      <c r="O24" s="7">
        <v>0</v>
      </c>
      <c r="P24" s="7">
        <v>1</v>
      </c>
      <c r="Q24" s="7">
        <v>4</v>
      </c>
      <c r="R24" s="7">
        <v>1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</row>
    <row r="25" spans="1:31" ht="15">
      <c r="A25" s="67">
        <v>6</v>
      </c>
      <c r="B25" s="68" t="s">
        <v>46</v>
      </c>
      <c r="C25" s="7">
        <v>37</v>
      </c>
      <c r="D25" s="7">
        <v>27</v>
      </c>
      <c r="E25" s="7">
        <v>7</v>
      </c>
      <c r="F25" s="7">
        <v>12</v>
      </c>
      <c r="G25" s="7">
        <v>0</v>
      </c>
      <c r="H25" s="7">
        <v>3</v>
      </c>
      <c r="I25" s="7">
        <v>0</v>
      </c>
      <c r="J25" s="7">
        <v>34</v>
      </c>
      <c r="K25" s="7">
        <v>0</v>
      </c>
      <c r="L25" s="7">
        <v>25</v>
      </c>
      <c r="M25" s="7">
        <v>12</v>
      </c>
      <c r="N25" s="7">
        <v>0</v>
      </c>
      <c r="O25" s="7">
        <v>1</v>
      </c>
      <c r="P25" s="7">
        <v>8</v>
      </c>
      <c r="Q25" s="7">
        <v>13</v>
      </c>
      <c r="R25" s="7">
        <v>8</v>
      </c>
      <c r="S25" s="7">
        <v>4</v>
      </c>
      <c r="T25" s="7">
        <v>2</v>
      </c>
      <c r="U25" s="7">
        <v>1</v>
      </c>
      <c r="V25" s="7">
        <v>0</v>
      </c>
      <c r="W25" s="7">
        <v>1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</row>
    <row r="26" spans="1:31" ht="15">
      <c r="A26" s="91" t="s">
        <v>47</v>
      </c>
      <c r="B26" s="91"/>
      <c r="C26" s="28">
        <v>9282</v>
      </c>
      <c r="D26" s="28">
        <v>7685</v>
      </c>
      <c r="E26" s="28">
        <v>1216</v>
      </c>
      <c r="F26" s="28">
        <v>4777</v>
      </c>
      <c r="G26" s="28">
        <v>0</v>
      </c>
      <c r="H26" s="28">
        <v>3614</v>
      </c>
      <c r="I26" s="28">
        <v>4715</v>
      </c>
      <c r="J26" s="28">
        <v>953</v>
      </c>
      <c r="K26" s="28">
        <v>41</v>
      </c>
      <c r="L26" s="28">
        <v>5641</v>
      </c>
      <c r="M26" s="28">
        <v>3600</v>
      </c>
      <c r="N26" s="28">
        <v>845</v>
      </c>
      <c r="O26" s="28">
        <v>1558</v>
      </c>
      <c r="P26" s="28">
        <v>1297</v>
      </c>
      <c r="Q26" s="28">
        <v>1053</v>
      </c>
      <c r="R26" s="28">
        <v>1386</v>
      </c>
      <c r="S26" s="28">
        <v>1999</v>
      </c>
      <c r="T26" s="28">
        <v>1080</v>
      </c>
      <c r="U26" s="28">
        <v>63</v>
      </c>
      <c r="V26" s="28">
        <v>1</v>
      </c>
      <c r="W26" s="28">
        <v>164</v>
      </c>
      <c r="X26" s="28">
        <v>112</v>
      </c>
      <c r="Y26" s="28">
        <v>125</v>
      </c>
      <c r="Z26" s="28">
        <v>116</v>
      </c>
      <c r="AA26" s="28">
        <v>173</v>
      </c>
      <c r="AB26" s="28">
        <v>193</v>
      </c>
      <c r="AC26" s="28">
        <v>239</v>
      </c>
      <c r="AD26" s="28">
        <v>226</v>
      </c>
      <c r="AE26" s="25">
        <v>286</v>
      </c>
    </row>
    <row r="27" spans="1:2" ht="15">
      <c r="A27" s="1"/>
      <c r="B27" s="1"/>
    </row>
  </sheetData>
  <sheetProtection/>
  <mergeCells count="14">
    <mergeCell ref="N5:V5"/>
    <mergeCell ref="A4:A6"/>
    <mergeCell ref="B4:B6"/>
    <mergeCell ref="E5:E6"/>
    <mergeCell ref="F5:F6"/>
    <mergeCell ref="A1:AE1"/>
    <mergeCell ref="W4:AE5"/>
    <mergeCell ref="C4:V4"/>
    <mergeCell ref="A26:B26"/>
    <mergeCell ref="A2:AE2"/>
    <mergeCell ref="C5:C6"/>
    <mergeCell ref="D5:D6"/>
    <mergeCell ref="G5:J5"/>
    <mergeCell ref="K5:M5"/>
  </mergeCells>
  <printOptions/>
  <pageMargins left="0.34" right="0.23958333333333334" top="0.593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19"/>
  <sheetViews>
    <sheetView workbookViewId="0" topLeftCell="A4">
      <selection activeCell="R15" sqref="R15"/>
    </sheetView>
  </sheetViews>
  <sheetFormatPr defaultColWidth="9.00390625" defaultRowHeight="15.75"/>
  <cols>
    <col min="1" max="1" width="12.50390625" style="0" customWidth="1"/>
    <col min="2" max="2" width="7.875" style="0" customWidth="1"/>
    <col min="3" max="3" width="8.875" style="0" customWidth="1"/>
    <col min="4" max="4" width="9.50390625" style="0" customWidth="1"/>
    <col min="5" max="5" width="8.75390625" style="0" customWidth="1"/>
    <col min="6" max="6" width="7.75390625" style="0" customWidth="1"/>
    <col min="7" max="7" width="7.25390625" style="0" customWidth="1"/>
    <col min="8" max="8" width="6.875" style="0" customWidth="1"/>
    <col min="9" max="10" width="6.75390625" style="0" customWidth="1"/>
    <col min="11" max="11" width="6.50390625" style="0" customWidth="1"/>
    <col min="12" max="14" width="6.625" style="0" customWidth="1"/>
    <col min="15" max="15" width="7.75390625" style="0" customWidth="1"/>
    <col min="16" max="16" width="6.625" style="0" customWidth="1"/>
    <col min="17" max="17" width="7.375" style="0" customWidth="1"/>
  </cols>
  <sheetData>
    <row r="1" spans="1:25" ht="15">
      <c r="A1" s="19"/>
      <c r="C1" s="21"/>
      <c r="D1" s="21"/>
      <c r="E1" s="21"/>
      <c r="F1" s="21"/>
      <c r="G1" s="21"/>
      <c r="H1" s="21"/>
      <c r="I1" s="21"/>
      <c r="J1" s="1"/>
      <c r="K1" s="1"/>
      <c r="O1" s="1"/>
      <c r="P1" s="22"/>
      <c r="R1" s="1"/>
      <c r="S1" s="1"/>
      <c r="T1" s="98"/>
      <c r="U1" s="98"/>
      <c r="V1" s="98"/>
      <c r="W1" s="98"/>
      <c r="X1" s="98"/>
      <c r="Y1" s="98"/>
    </row>
    <row r="2" spans="1:16" ht="15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7" ht="15">
      <c r="A3" s="92" t="s">
        <v>132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51"/>
    </row>
    <row r="5" spans="1:16" ht="15.75" customHeight="1">
      <c r="A5" s="102" t="s">
        <v>93</v>
      </c>
      <c r="B5" s="103" t="s">
        <v>99</v>
      </c>
      <c r="C5" s="104"/>
      <c r="D5" s="104"/>
      <c r="E5" s="105"/>
      <c r="F5" s="90" t="s">
        <v>94</v>
      </c>
      <c r="G5" s="90"/>
      <c r="H5" s="90"/>
      <c r="I5" s="90"/>
      <c r="J5" s="90"/>
      <c r="K5" s="90"/>
      <c r="L5" s="90"/>
      <c r="M5" s="99" t="s">
        <v>130</v>
      </c>
      <c r="N5" s="94" t="s">
        <v>128</v>
      </c>
      <c r="O5" s="94" t="s">
        <v>127</v>
      </c>
      <c r="P5" s="94" t="s">
        <v>126</v>
      </c>
    </row>
    <row r="6" spans="1:16" ht="15.75" customHeight="1">
      <c r="A6" s="100"/>
      <c r="B6" s="88" t="s">
        <v>95</v>
      </c>
      <c r="C6" s="103" t="s">
        <v>96</v>
      </c>
      <c r="D6" s="104"/>
      <c r="E6" s="105"/>
      <c r="F6" s="88" t="s">
        <v>98</v>
      </c>
      <c r="G6" s="88" t="s">
        <v>97</v>
      </c>
      <c r="H6" s="95" t="s">
        <v>103</v>
      </c>
      <c r="I6" s="96"/>
      <c r="J6" s="96"/>
      <c r="K6" s="96"/>
      <c r="L6" s="97"/>
      <c r="M6" s="100"/>
      <c r="N6" s="94"/>
      <c r="O6" s="94"/>
      <c r="P6" s="94"/>
    </row>
    <row r="7" spans="1:16" ht="54" customHeight="1">
      <c r="A7" s="101"/>
      <c r="B7" s="88"/>
      <c r="C7" s="52" t="s">
        <v>100</v>
      </c>
      <c r="D7" s="52" t="s">
        <v>101</v>
      </c>
      <c r="E7" s="52" t="s">
        <v>102</v>
      </c>
      <c r="F7" s="88"/>
      <c r="G7" s="88"/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101"/>
      <c r="N7" s="94"/>
      <c r="O7" s="94"/>
      <c r="P7" s="94"/>
    </row>
    <row r="8" spans="1:16" ht="19.5" customHeight="1">
      <c r="A8" s="20" t="s">
        <v>104</v>
      </c>
      <c r="B8" s="43">
        <v>234</v>
      </c>
      <c r="C8" s="26">
        <v>78</v>
      </c>
      <c r="D8" s="26">
        <v>155</v>
      </c>
      <c r="E8" s="26">
        <v>1</v>
      </c>
      <c r="F8" s="26">
        <v>178917</v>
      </c>
      <c r="G8" s="43">
        <v>5691</v>
      </c>
      <c r="H8" s="26">
        <v>1261</v>
      </c>
      <c r="I8" s="26">
        <v>1208</v>
      </c>
      <c r="J8" s="26">
        <v>1256</v>
      </c>
      <c r="K8" s="26">
        <v>1000</v>
      </c>
      <c r="L8" s="26">
        <v>966</v>
      </c>
      <c r="M8" s="43">
        <v>7772</v>
      </c>
      <c r="N8" s="50">
        <v>1.37</v>
      </c>
      <c r="O8" s="42" t="s">
        <v>135</v>
      </c>
      <c r="P8" s="44"/>
    </row>
    <row r="9" spans="1:16" ht="19.5" customHeight="1">
      <c r="A9" s="20" t="s">
        <v>105</v>
      </c>
      <c r="B9" s="43">
        <v>234</v>
      </c>
      <c r="C9" s="26">
        <v>71</v>
      </c>
      <c r="D9" s="26">
        <v>162</v>
      </c>
      <c r="E9" s="26">
        <v>1</v>
      </c>
      <c r="F9" s="26">
        <v>187505</v>
      </c>
      <c r="G9" s="43">
        <v>6038</v>
      </c>
      <c r="H9" s="26">
        <v>1273</v>
      </c>
      <c r="I9" s="26">
        <v>1261</v>
      </c>
      <c r="J9" s="26">
        <v>1214</v>
      </c>
      <c r="K9" s="26">
        <v>1257</v>
      </c>
      <c r="L9" s="26">
        <v>1033</v>
      </c>
      <c r="M9" s="43">
        <v>7772</v>
      </c>
      <c r="N9" s="50">
        <v>1.29</v>
      </c>
      <c r="O9" s="42" t="s">
        <v>136</v>
      </c>
      <c r="P9" s="43">
        <v>900</v>
      </c>
    </row>
    <row r="10" spans="1:16" ht="19.5" customHeight="1">
      <c r="A10" s="20" t="s">
        <v>106</v>
      </c>
      <c r="B10" s="43">
        <v>234</v>
      </c>
      <c r="C10" s="26">
        <v>66</v>
      </c>
      <c r="D10" s="26">
        <v>167</v>
      </c>
      <c r="E10" s="26">
        <v>1</v>
      </c>
      <c r="F10" s="26">
        <v>190413</v>
      </c>
      <c r="G10" s="43">
        <v>6162</v>
      </c>
      <c r="H10" s="26">
        <v>1185</v>
      </c>
      <c r="I10" s="26">
        <v>1265</v>
      </c>
      <c r="J10" s="26">
        <v>1250</v>
      </c>
      <c r="K10" s="26">
        <v>1211</v>
      </c>
      <c r="L10" s="26">
        <v>1251</v>
      </c>
      <c r="M10" s="43">
        <v>8672</v>
      </c>
      <c r="N10" s="50" t="s">
        <v>138</v>
      </c>
      <c r="O10" s="42" t="s">
        <v>139</v>
      </c>
      <c r="P10" s="43">
        <v>400</v>
      </c>
    </row>
    <row r="11" spans="1:19" ht="19.5" customHeight="1">
      <c r="A11" s="20" t="s">
        <v>107</v>
      </c>
      <c r="B11" s="43">
        <v>234</v>
      </c>
      <c r="C11" s="26">
        <v>63</v>
      </c>
      <c r="D11" s="26">
        <v>170</v>
      </c>
      <c r="E11" s="26">
        <v>1</v>
      </c>
      <c r="F11" s="26">
        <v>188279</v>
      </c>
      <c r="G11" s="43">
        <v>6138</v>
      </c>
      <c r="H11" s="26">
        <v>1259</v>
      </c>
      <c r="I11" s="26">
        <v>1177</v>
      </c>
      <c r="J11" s="26">
        <v>1253</v>
      </c>
      <c r="K11" s="26">
        <v>1246</v>
      </c>
      <c r="L11" s="26">
        <v>1203</v>
      </c>
      <c r="M11" s="43">
        <v>9072</v>
      </c>
      <c r="N11" s="50">
        <v>1.48</v>
      </c>
      <c r="O11" s="42" t="s">
        <v>140</v>
      </c>
      <c r="P11" s="43">
        <v>120</v>
      </c>
      <c r="S11" t="s">
        <v>50</v>
      </c>
    </row>
    <row r="12" spans="1:16" ht="19.5" customHeight="1">
      <c r="A12" s="20" t="s">
        <v>108</v>
      </c>
      <c r="B12" s="43">
        <v>234</v>
      </c>
      <c r="C12" s="26">
        <v>62</v>
      </c>
      <c r="D12" s="26">
        <v>171</v>
      </c>
      <c r="E12" s="26">
        <v>1</v>
      </c>
      <c r="F12" s="26">
        <v>185510</v>
      </c>
      <c r="G12" s="43">
        <v>6109</v>
      </c>
      <c r="H12" s="26">
        <v>1202</v>
      </c>
      <c r="I12" s="26">
        <v>1249</v>
      </c>
      <c r="J12" s="26">
        <v>1164</v>
      </c>
      <c r="K12" s="26">
        <v>1251</v>
      </c>
      <c r="L12" s="26">
        <v>1243</v>
      </c>
      <c r="M12" s="43">
        <v>9192</v>
      </c>
      <c r="N12" s="50" t="s">
        <v>141</v>
      </c>
      <c r="O12" s="42" t="s">
        <v>142</v>
      </c>
      <c r="P12" s="43">
        <v>0</v>
      </c>
    </row>
    <row r="13" spans="1:16" ht="19.5" customHeight="1">
      <c r="A13" s="20" t="s">
        <v>109</v>
      </c>
      <c r="B13" s="43">
        <v>234</v>
      </c>
      <c r="C13" s="26">
        <v>62</v>
      </c>
      <c r="D13" s="26">
        <v>171</v>
      </c>
      <c r="E13" s="26">
        <v>1</v>
      </c>
      <c r="F13" s="26">
        <v>183685</v>
      </c>
      <c r="G13" s="43">
        <v>6092</v>
      </c>
      <c r="H13" s="26">
        <v>1249</v>
      </c>
      <c r="I13" s="26">
        <v>1196</v>
      </c>
      <c r="J13" s="26">
        <v>1239</v>
      </c>
      <c r="K13" s="26">
        <v>1161</v>
      </c>
      <c r="L13" s="26">
        <v>1247</v>
      </c>
      <c r="M13" s="43">
        <v>9192</v>
      </c>
      <c r="N13" s="50">
        <v>1.51</v>
      </c>
      <c r="O13" s="42" t="s">
        <v>143</v>
      </c>
      <c r="P13" s="43">
        <v>0</v>
      </c>
    </row>
    <row r="14" spans="1:16" ht="19.5" customHeight="1">
      <c r="A14" s="20" t="s">
        <v>110</v>
      </c>
      <c r="B14" s="43">
        <v>234</v>
      </c>
      <c r="C14" s="26">
        <v>61</v>
      </c>
      <c r="D14" s="26">
        <v>172</v>
      </c>
      <c r="E14" s="26">
        <v>1</v>
      </c>
      <c r="F14" s="26">
        <v>182752</v>
      </c>
      <c r="G14" s="43">
        <v>6060</v>
      </c>
      <c r="H14" s="26">
        <v>1244</v>
      </c>
      <c r="I14" s="26">
        <v>1242</v>
      </c>
      <c r="J14" s="26">
        <v>1181</v>
      </c>
      <c r="K14" s="26">
        <v>1240</v>
      </c>
      <c r="L14" s="26">
        <v>1153</v>
      </c>
      <c r="M14" s="43">
        <v>9192</v>
      </c>
      <c r="N14" s="50">
        <v>1.51</v>
      </c>
      <c r="O14" s="42" t="s">
        <v>144</v>
      </c>
      <c r="P14" s="43">
        <v>0</v>
      </c>
    </row>
    <row r="15" spans="1:16" ht="19.5" customHeight="1">
      <c r="A15" s="20" t="s">
        <v>111</v>
      </c>
      <c r="B15" s="43">
        <v>234</v>
      </c>
      <c r="C15" s="26">
        <v>60</v>
      </c>
      <c r="D15" s="26">
        <v>173</v>
      </c>
      <c r="E15" s="26">
        <v>1</v>
      </c>
      <c r="F15" s="26">
        <v>184296</v>
      </c>
      <c r="G15" s="43">
        <v>6110</v>
      </c>
      <c r="H15" s="26">
        <v>1240</v>
      </c>
      <c r="I15" s="26">
        <v>1238</v>
      </c>
      <c r="J15" s="26">
        <v>1226</v>
      </c>
      <c r="K15" s="26">
        <v>1174</v>
      </c>
      <c r="L15" s="26">
        <v>1232</v>
      </c>
      <c r="M15" s="43">
        <v>9192</v>
      </c>
      <c r="N15" s="50" t="s">
        <v>141</v>
      </c>
      <c r="O15" s="42" t="s">
        <v>145</v>
      </c>
      <c r="P15" s="43">
        <v>0</v>
      </c>
    </row>
    <row r="16" spans="1:19" ht="19.5" customHeight="1">
      <c r="A16" s="20" t="s">
        <v>112</v>
      </c>
      <c r="B16" s="43">
        <v>234</v>
      </c>
      <c r="C16" s="26">
        <v>60</v>
      </c>
      <c r="D16" s="26">
        <v>173</v>
      </c>
      <c r="E16" s="26">
        <v>1</v>
      </c>
      <c r="F16" s="26">
        <v>183322</v>
      </c>
      <c r="G16" s="43">
        <v>6090</v>
      </c>
      <c r="H16" s="26">
        <v>1244</v>
      </c>
      <c r="I16" s="26">
        <v>1236</v>
      </c>
      <c r="J16" s="26">
        <v>1225</v>
      </c>
      <c r="K16" s="26">
        <v>1219</v>
      </c>
      <c r="L16" s="26">
        <v>1166</v>
      </c>
      <c r="M16" s="43">
        <v>9192</v>
      </c>
      <c r="N16" s="50">
        <v>1.51</v>
      </c>
      <c r="O16" s="42" t="s">
        <v>146</v>
      </c>
      <c r="P16" s="43">
        <v>0</v>
      </c>
      <c r="S16" t="s">
        <v>50</v>
      </c>
    </row>
    <row r="17" spans="1:16" ht="19.5" customHeight="1">
      <c r="A17" s="20" t="s">
        <v>113</v>
      </c>
      <c r="B17" s="43">
        <v>234</v>
      </c>
      <c r="C17" s="26">
        <v>60</v>
      </c>
      <c r="D17" s="26">
        <v>173</v>
      </c>
      <c r="E17" s="26">
        <v>1</v>
      </c>
      <c r="F17" s="26">
        <v>184967</v>
      </c>
      <c r="G17" s="43">
        <v>6134</v>
      </c>
      <c r="H17" s="26">
        <v>1242</v>
      </c>
      <c r="I17" s="26">
        <v>1236</v>
      </c>
      <c r="J17" s="26">
        <v>1221</v>
      </c>
      <c r="K17" s="26">
        <v>1221</v>
      </c>
      <c r="L17" s="26">
        <v>1214</v>
      </c>
      <c r="M17" s="43">
        <v>9192</v>
      </c>
      <c r="N17" s="50" t="s">
        <v>141</v>
      </c>
      <c r="O17" s="42" t="s">
        <v>129</v>
      </c>
      <c r="P17" s="43">
        <v>0</v>
      </c>
    </row>
    <row r="19" spans="2:9" ht="15">
      <c r="B19" s="85" t="s">
        <v>137</v>
      </c>
      <c r="C19" s="19"/>
      <c r="D19" s="19"/>
      <c r="E19" s="19"/>
      <c r="F19" s="19"/>
      <c r="G19" s="19"/>
      <c r="H19" s="19"/>
      <c r="I19" s="19"/>
    </row>
  </sheetData>
  <sheetProtection/>
  <mergeCells count="15">
    <mergeCell ref="B5:E5"/>
    <mergeCell ref="F5:L5"/>
    <mergeCell ref="B6:B7"/>
    <mergeCell ref="C6:E6"/>
    <mergeCell ref="F6:F7"/>
    <mergeCell ref="P5:P7"/>
    <mergeCell ref="G6:G7"/>
    <mergeCell ref="O5:O7"/>
    <mergeCell ref="N5:N7"/>
    <mergeCell ref="H6:L6"/>
    <mergeCell ref="T1:Y1"/>
    <mergeCell ref="M5:M7"/>
    <mergeCell ref="A3:P3"/>
    <mergeCell ref="A2:P2"/>
    <mergeCell ref="A5:A7"/>
  </mergeCells>
  <printOptions/>
  <pageMargins left="0.68" right="0.6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K126"/>
  <sheetViews>
    <sheetView zoomScale="75" zoomScaleNormal="75" zoomScalePageLayoutView="0" workbookViewId="0" topLeftCell="A82">
      <selection activeCell="AH125" sqref="AH125"/>
    </sheetView>
  </sheetViews>
  <sheetFormatPr defaultColWidth="8.00390625" defaultRowHeight="15.75"/>
  <cols>
    <col min="1" max="1" width="6.00390625" style="10" customWidth="1"/>
    <col min="2" max="2" width="5.75390625" style="10" customWidth="1"/>
    <col min="3" max="3" width="6.875" style="10" customWidth="1"/>
    <col min="4" max="4" width="7.875" style="10" customWidth="1"/>
    <col min="5" max="5" width="5.50390625" style="10" customWidth="1"/>
    <col min="6" max="6" width="6.00390625" style="10" customWidth="1"/>
    <col min="7" max="7" width="4.25390625" style="10" customWidth="1"/>
    <col min="8" max="8" width="6.25390625" style="10" customWidth="1"/>
    <col min="9" max="9" width="5.25390625" style="10" customWidth="1"/>
    <col min="10" max="10" width="4.75390625" style="10" customWidth="1"/>
    <col min="11" max="11" width="3.875" style="10" customWidth="1"/>
    <col min="12" max="12" width="4.00390625" style="10" customWidth="1"/>
    <col min="13" max="14" width="3.875" style="10" customWidth="1"/>
    <col min="15" max="15" width="2.75390625" style="10" customWidth="1"/>
    <col min="16" max="16" width="3.25390625" style="10" customWidth="1"/>
    <col min="17" max="18" width="3.875" style="10" customWidth="1"/>
    <col min="19" max="19" width="2.875" style="10" customWidth="1"/>
    <col min="20" max="20" width="3.25390625" style="10" customWidth="1"/>
    <col min="21" max="22" width="3.875" style="10" customWidth="1"/>
    <col min="23" max="23" width="3.50390625" style="10" customWidth="1"/>
    <col min="24" max="24" width="4.875" style="10" customWidth="1"/>
    <col min="25" max="25" width="3.875" style="10" customWidth="1"/>
    <col min="26" max="26" width="4.875" style="10" customWidth="1"/>
    <col min="27" max="27" width="3.875" style="10" customWidth="1"/>
    <col min="28" max="28" width="3.625" style="10" customWidth="1"/>
    <col min="29" max="31" width="3.875" style="10" customWidth="1"/>
    <col min="32" max="32" width="5.50390625" style="10" customWidth="1"/>
    <col min="33" max="33" width="3.875" style="10" customWidth="1"/>
    <col min="34" max="34" width="4.875" style="10" customWidth="1"/>
    <col min="35" max="35" width="3.875" style="10" customWidth="1"/>
    <col min="36" max="36" width="5.25390625" style="10" customWidth="1"/>
    <col min="37" max="37" width="3.875" style="10" customWidth="1"/>
    <col min="38" max="39" width="4.375" style="10" customWidth="1"/>
    <col min="40" max="42" width="3.875" style="10" customWidth="1"/>
    <col min="43" max="43" width="4.75390625" style="10" customWidth="1"/>
    <col min="44" max="45" width="4.875" style="10" customWidth="1"/>
    <col min="46" max="46" width="5.25390625" style="10" customWidth="1"/>
    <col min="47" max="47" width="6.125" style="31" customWidth="1"/>
    <col min="48" max="48" width="5.50390625" style="10" customWidth="1"/>
    <col min="49" max="49" width="9.375" style="10" customWidth="1"/>
    <col min="50" max="16384" width="8.00390625" style="10" customWidth="1"/>
  </cols>
  <sheetData>
    <row r="1" spans="1:47" ht="22.5" customHeight="1">
      <c r="A1" s="115" t="s">
        <v>134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</row>
    <row r="2" spans="1:63" ht="27.75" customHeight="1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34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9"/>
      <c r="BH2" s="9"/>
      <c r="BI2" s="9"/>
      <c r="BJ2" s="9"/>
      <c r="BK2" s="9"/>
    </row>
    <row r="3" spans="1:63" ht="19.5" customHeight="1">
      <c r="A3" s="113" t="s">
        <v>120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1" customFormat="1" ht="32.25" customHeight="1">
      <c r="A4" s="114" t="s">
        <v>51</v>
      </c>
      <c r="B4" s="114" t="s">
        <v>52</v>
      </c>
      <c r="C4" s="114" t="s">
        <v>53</v>
      </c>
      <c r="D4" s="109" t="s">
        <v>54</v>
      </c>
      <c r="E4" s="110"/>
      <c r="F4" s="110"/>
      <c r="G4" s="111"/>
      <c r="H4" s="106" t="s">
        <v>55</v>
      </c>
      <c r="I4" s="107"/>
      <c r="J4" s="107"/>
      <c r="K4" s="108"/>
      <c r="L4" s="109" t="s">
        <v>56</v>
      </c>
      <c r="M4" s="110"/>
      <c r="N4" s="110"/>
      <c r="O4" s="111"/>
      <c r="P4" s="109" t="s">
        <v>57</v>
      </c>
      <c r="Q4" s="110"/>
      <c r="R4" s="110"/>
      <c r="S4" s="111"/>
      <c r="T4" s="109" t="s">
        <v>58</v>
      </c>
      <c r="U4" s="110"/>
      <c r="V4" s="110"/>
      <c r="W4" s="111"/>
      <c r="X4" s="106" t="s">
        <v>59</v>
      </c>
      <c r="Y4" s="107"/>
      <c r="Z4" s="107"/>
      <c r="AA4" s="108"/>
      <c r="AB4" s="109" t="s">
        <v>60</v>
      </c>
      <c r="AC4" s="110"/>
      <c r="AD4" s="110"/>
      <c r="AE4" s="111"/>
      <c r="AF4" s="106" t="s">
        <v>61</v>
      </c>
      <c r="AG4" s="107"/>
      <c r="AH4" s="107"/>
      <c r="AI4" s="108"/>
      <c r="AJ4" s="106" t="s">
        <v>62</v>
      </c>
      <c r="AK4" s="107"/>
      <c r="AL4" s="107"/>
      <c r="AM4" s="108"/>
      <c r="AN4" s="109" t="s">
        <v>63</v>
      </c>
      <c r="AO4" s="110"/>
      <c r="AP4" s="110"/>
      <c r="AQ4" s="111"/>
      <c r="AR4" s="114" t="s">
        <v>64</v>
      </c>
      <c r="AS4" s="114"/>
      <c r="AT4" s="114"/>
      <c r="AU4" s="114"/>
      <c r="BK4" s="12"/>
    </row>
    <row r="5" spans="1:63" s="11" customFormat="1" ht="46.5" customHeight="1">
      <c r="A5" s="114"/>
      <c r="B5" s="114"/>
      <c r="C5" s="114"/>
      <c r="D5" s="29" t="s">
        <v>65</v>
      </c>
      <c r="E5" s="30" t="s">
        <v>66</v>
      </c>
      <c r="F5" s="30" t="s">
        <v>67</v>
      </c>
      <c r="G5" s="30" t="s">
        <v>124</v>
      </c>
      <c r="H5" s="29" t="s">
        <v>65</v>
      </c>
      <c r="I5" s="30" t="s">
        <v>66</v>
      </c>
      <c r="J5" s="30" t="s">
        <v>67</v>
      </c>
      <c r="K5" s="30" t="s">
        <v>124</v>
      </c>
      <c r="L5" s="29" t="s">
        <v>65</v>
      </c>
      <c r="M5" s="30" t="s">
        <v>66</v>
      </c>
      <c r="N5" s="30" t="s">
        <v>67</v>
      </c>
      <c r="O5" s="30" t="s">
        <v>124</v>
      </c>
      <c r="P5" s="29" t="s">
        <v>65</v>
      </c>
      <c r="Q5" s="30" t="s">
        <v>66</v>
      </c>
      <c r="R5" s="30" t="s">
        <v>67</v>
      </c>
      <c r="S5" s="30" t="s">
        <v>124</v>
      </c>
      <c r="T5" s="29" t="s">
        <v>65</v>
      </c>
      <c r="U5" s="30" t="s">
        <v>66</v>
      </c>
      <c r="V5" s="30" t="s">
        <v>67</v>
      </c>
      <c r="W5" s="30" t="s">
        <v>124</v>
      </c>
      <c r="X5" s="29" t="s">
        <v>65</v>
      </c>
      <c r="Y5" s="30" t="s">
        <v>66</v>
      </c>
      <c r="Z5" s="30" t="s">
        <v>67</v>
      </c>
      <c r="AA5" s="30" t="s">
        <v>124</v>
      </c>
      <c r="AB5" s="29" t="s">
        <v>65</v>
      </c>
      <c r="AC5" s="30" t="s">
        <v>66</v>
      </c>
      <c r="AD5" s="30" t="s">
        <v>67</v>
      </c>
      <c r="AE5" s="30" t="s">
        <v>124</v>
      </c>
      <c r="AF5" s="29" t="s">
        <v>65</v>
      </c>
      <c r="AG5" s="30" t="s">
        <v>66</v>
      </c>
      <c r="AH5" s="30" t="s">
        <v>67</v>
      </c>
      <c r="AI5" s="30" t="s">
        <v>124</v>
      </c>
      <c r="AJ5" s="29" t="s">
        <v>65</v>
      </c>
      <c r="AK5" s="30" t="s">
        <v>66</v>
      </c>
      <c r="AL5" s="30" t="s">
        <v>67</v>
      </c>
      <c r="AM5" s="30" t="s">
        <v>124</v>
      </c>
      <c r="AN5" s="29" t="s">
        <v>65</v>
      </c>
      <c r="AO5" s="30" t="s">
        <v>66</v>
      </c>
      <c r="AP5" s="30" t="s">
        <v>67</v>
      </c>
      <c r="AQ5" s="30" t="s">
        <v>124</v>
      </c>
      <c r="AR5" s="29" t="s">
        <v>65</v>
      </c>
      <c r="AS5" s="30" t="s">
        <v>66</v>
      </c>
      <c r="AT5" s="30" t="s">
        <v>67</v>
      </c>
      <c r="AU5" s="30" t="s">
        <v>124</v>
      </c>
      <c r="BK5" s="12"/>
    </row>
    <row r="6" spans="1:63" s="75" customFormat="1" ht="24.75" customHeight="1">
      <c r="A6" s="71" t="s">
        <v>68</v>
      </c>
      <c r="B6" s="72">
        <v>1261</v>
      </c>
      <c r="C6" s="73">
        <v>38805</v>
      </c>
      <c r="D6" s="71"/>
      <c r="E6" s="71">
        <v>1588.86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>
        <v>151.32</v>
      </c>
      <c r="AH6" s="71"/>
      <c r="AI6" s="71"/>
      <c r="AJ6" s="71"/>
      <c r="AK6" s="71">
        <v>151.32</v>
      </c>
      <c r="AL6" s="71"/>
      <c r="AM6" s="71"/>
      <c r="AN6" s="71"/>
      <c r="AO6" s="71"/>
      <c r="AP6" s="71"/>
      <c r="AQ6" s="71"/>
      <c r="AR6" s="71"/>
      <c r="AS6" s="71">
        <v>1891.5</v>
      </c>
      <c r="AT6" s="71"/>
      <c r="AU6" s="71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</row>
    <row r="7" spans="1:63" s="75" customFormat="1" ht="24.75" customHeight="1">
      <c r="A7" s="71" t="s">
        <v>69</v>
      </c>
      <c r="B7" s="72">
        <v>1208</v>
      </c>
      <c r="C7" s="73">
        <v>37968</v>
      </c>
      <c r="D7" s="71"/>
      <c r="E7" s="71">
        <v>1497.92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>
        <v>157.04</v>
      </c>
      <c r="AH7" s="71"/>
      <c r="AI7" s="71"/>
      <c r="AJ7" s="71"/>
      <c r="AK7" s="71">
        <v>157.04</v>
      </c>
      <c r="AL7" s="71"/>
      <c r="AM7" s="71"/>
      <c r="AN7" s="71"/>
      <c r="AO7" s="71"/>
      <c r="AP7" s="71"/>
      <c r="AQ7" s="71"/>
      <c r="AR7" s="71"/>
      <c r="AS7" s="71">
        <v>1812</v>
      </c>
      <c r="AT7" s="71"/>
      <c r="AU7" s="71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</row>
    <row r="8" spans="1:63" s="75" customFormat="1" ht="24.75" customHeight="1">
      <c r="A8" s="71" t="s">
        <v>70</v>
      </c>
      <c r="B8" s="72">
        <v>1256</v>
      </c>
      <c r="C8" s="73">
        <v>40661</v>
      </c>
      <c r="D8" s="71"/>
      <c r="E8" s="71">
        <v>1557.44</v>
      </c>
      <c r="F8" s="71"/>
      <c r="G8" s="71"/>
      <c r="H8" s="71"/>
      <c r="I8" s="76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>
        <v>163.28</v>
      </c>
      <c r="AH8" s="71"/>
      <c r="AI8" s="71"/>
      <c r="AJ8" s="71"/>
      <c r="AK8" s="71">
        <v>163.28</v>
      </c>
      <c r="AL8" s="71"/>
      <c r="AM8" s="71"/>
      <c r="AN8" s="71"/>
      <c r="AO8" s="71"/>
      <c r="AP8" s="71"/>
      <c r="AQ8" s="71"/>
      <c r="AR8" s="71"/>
      <c r="AS8" s="71">
        <v>1884</v>
      </c>
      <c r="AT8" s="71"/>
      <c r="AU8" s="71"/>
      <c r="AV8" s="74"/>
      <c r="AW8" s="74" t="s">
        <v>50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</row>
    <row r="9" spans="1:63" s="75" customFormat="1" ht="24.75" customHeight="1">
      <c r="A9" s="71" t="s">
        <v>71</v>
      </c>
      <c r="B9" s="72">
        <v>1000</v>
      </c>
      <c r="C9" s="73">
        <v>31105</v>
      </c>
      <c r="D9" s="71"/>
      <c r="E9" s="71">
        <v>1260</v>
      </c>
      <c r="F9" s="71"/>
      <c r="G9" s="71"/>
      <c r="H9" s="71"/>
      <c r="I9" s="7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>
        <v>120</v>
      </c>
      <c r="AH9" s="71"/>
      <c r="AI9" s="71"/>
      <c r="AJ9" s="71"/>
      <c r="AK9" s="71">
        <v>120</v>
      </c>
      <c r="AL9" s="71"/>
      <c r="AM9" s="71"/>
      <c r="AN9" s="71"/>
      <c r="AO9" s="71"/>
      <c r="AP9" s="71"/>
      <c r="AQ9" s="71"/>
      <c r="AR9" s="71"/>
      <c r="AS9" s="71">
        <v>1500</v>
      </c>
      <c r="AT9" s="71"/>
      <c r="AU9" s="71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</row>
    <row r="10" spans="1:63" s="75" customFormat="1" ht="24.75" customHeight="1">
      <c r="A10" s="71" t="s">
        <v>72</v>
      </c>
      <c r="B10" s="72">
        <v>966</v>
      </c>
      <c r="C10" s="73">
        <v>30377</v>
      </c>
      <c r="D10" s="71"/>
      <c r="E10" s="71">
        <v>1217.16</v>
      </c>
      <c r="F10" s="71"/>
      <c r="G10" s="71"/>
      <c r="H10" s="71"/>
      <c r="I10" s="76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>
        <v>115.92</v>
      </c>
      <c r="AH10" s="71"/>
      <c r="AI10" s="71"/>
      <c r="AJ10" s="71"/>
      <c r="AK10" s="71">
        <v>115.92</v>
      </c>
      <c r="AL10" s="71"/>
      <c r="AM10" s="71"/>
      <c r="AN10" s="71"/>
      <c r="AO10" s="71"/>
      <c r="AP10" s="71"/>
      <c r="AQ10" s="71"/>
      <c r="AR10" s="71"/>
      <c r="AS10" s="71">
        <v>1449</v>
      </c>
      <c r="AT10" s="71"/>
      <c r="AU10" s="71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</row>
    <row r="11" spans="1:47" s="75" customFormat="1" ht="24.75" customHeight="1">
      <c r="A11" s="71" t="s">
        <v>64</v>
      </c>
      <c r="B11" s="77">
        <v>5691</v>
      </c>
      <c r="C11" s="77">
        <v>178916</v>
      </c>
      <c r="D11" s="72">
        <v>6097</v>
      </c>
      <c r="E11" s="77">
        <v>7121.38</v>
      </c>
      <c r="F11" s="77">
        <v>-1024.38</v>
      </c>
      <c r="G11" s="72"/>
      <c r="H11" s="72">
        <v>560</v>
      </c>
      <c r="I11" s="77">
        <v>0</v>
      </c>
      <c r="J11" s="77">
        <v>560</v>
      </c>
      <c r="K11" s="72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2">
        <v>207</v>
      </c>
      <c r="Y11" s="77">
        <v>0</v>
      </c>
      <c r="Z11" s="77">
        <v>207</v>
      </c>
      <c r="AA11" s="72"/>
      <c r="AB11" s="77"/>
      <c r="AC11" s="77"/>
      <c r="AD11" s="77"/>
      <c r="AE11" s="77"/>
      <c r="AF11" s="72">
        <v>192</v>
      </c>
      <c r="AG11" s="77">
        <v>707.56</v>
      </c>
      <c r="AH11" s="77">
        <v>-515.56</v>
      </c>
      <c r="AI11" s="72"/>
      <c r="AJ11" s="72">
        <v>716</v>
      </c>
      <c r="AK11" s="77">
        <v>707.56</v>
      </c>
      <c r="AL11" s="77">
        <v>8.440000000000055</v>
      </c>
      <c r="AM11" s="72"/>
      <c r="AN11" s="77"/>
      <c r="AO11" s="77"/>
      <c r="AP11" s="77"/>
      <c r="AQ11" s="77"/>
      <c r="AR11" s="78">
        <v>7772</v>
      </c>
      <c r="AS11" s="77">
        <v>8536.5</v>
      </c>
      <c r="AT11" s="77">
        <v>-764.5</v>
      </c>
      <c r="AU11" s="47"/>
    </row>
    <row r="12" spans="1:63" ht="15" customHeight="1">
      <c r="A12" s="33"/>
      <c r="C12" s="4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8"/>
      <c r="AS12" s="8"/>
      <c r="AT12" s="8"/>
      <c r="AU12" s="34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9"/>
      <c r="BG12" s="9"/>
      <c r="BH12" s="9"/>
      <c r="BI12" s="9"/>
      <c r="BJ12" s="9"/>
      <c r="BK12" s="9"/>
    </row>
    <row r="13" spans="1:63" ht="15" customHeight="1">
      <c r="A13" s="33"/>
      <c r="B13" s="116"/>
      <c r="C13" s="116"/>
      <c r="D13" s="49"/>
      <c r="E13" s="4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"/>
      <c r="AS13" s="8"/>
      <c r="AT13" s="8"/>
      <c r="AU13" s="34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9"/>
      <c r="BG13" s="9"/>
      <c r="BH13" s="9"/>
      <c r="BI13" s="9"/>
      <c r="BJ13" s="9"/>
      <c r="BK13" s="9"/>
    </row>
    <row r="14" spans="1:63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8"/>
      <c r="AS14" s="8"/>
      <c r="AT14" s="8"/>
      <c r="AU14" s="34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9"/>
      <c r="BG14" s="9"/>
      <c r="BH14" s="9"/>
      <c r="BI14" s="9"/>
      <c r="BJ14" s="9"/>
      <c r="BK14" s="9"/>
    </row>
    <row r="15" spans="1:63" ht="23.25" customHeight="1">
      <c r="A15" s="113" t="s">
        <v>121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s="11" customFormat="1" ht="34.5" customHeight="1">
      <c r="A16" s="114" t="s">
        <v>51</v>
      </c>
      <c r="B16" s="114" t="s">
        <v>52</v>
      </c>
      <c r="C16" s="114" t="s">
        <v>53</v>
      </c>
      <c r="D16" s="109" t="s">
        <v>54</v>
      </c>
      <c r="E16" s="110"/>
      <c r="F16" s="110"/>
      <c r="G16" s="111"/>
      <c r="H16" s="106" t="s">
        <v>55</v>
      </c>
      <c r="I16" s="107"/>
      <c r="J16" s="107"/>
      <c r="K16" s="108"/>
      <c r="L16" s="109" t="s">
        <v>56</v>
      </c>
      <c r="M16" s="110"/>
      <c r="N16" s="110"/>
      <c r="O16" s="111"/>
      <c r="P16" s="109" t="s">
        <v>57</v>
      </c>
      <c r="Q16" s="110"/>
      <c r="R16" s="110"/>
      <c r="S16" s="111"/>
      <c r="T16" s="109" t="s">
        <v>58</v>
      </c>
      <c r="U16" s="110"/>
      <c r="V16" s="110"/>
      <c r="W16" s="111"/>
      <c r="X16" s="106" t="s">
        <v>59</v>
      </c>
      <c r="Y16" s="107"/>
      <c r="Z16" s="107"/>
      <c r="AA16" s="108"/>
      <c r="AB16" s="109" t="s">
        <v>60</v>
      </c>
      <c r="AC16" s="110"/>
      <c r="AD16" s="110"/>
      <c r="AE16" s="111"/>
      <c r="AF16" s="106" t="s">
        <v>61</v>
      </c>
      <c r="AG16" s="107"/>
      <c r="AH16" s="107"/>
      <c r="AI16" s="108"/>
      <c r="AJ16" s="106" t="s">
        <v>62</v>
      </c>
      <c r="AK16" s="107"/>
      <c r="AL16" s="107"/>
      <c r="AM16" s="108"/>
      <c r="AN16" s="109" t="s">
        <v>63</v>
      </c>
      <c r="AO16" s="110"/>
      <c r="AP16" s="110"/>
      <c r="AQ16" s="111"/>
      <c r="AR16" s="114" t="s">
        <v>64</v>
      </c>
      <c r="AS16" s="114"/>
      <c r="AT16" s="114"/>
      <c r="AU16" s="114"/>
      <c r="BK16" s="12"/>
    </row>
    <row r="17" spans="1:63" s="11" customFormat="1" ht="46.5" customHeight="1">
      <c r="A17" s="114"/>
      <c r="B17" s="114"/>
      <c r="C17" s="114"/>
      <c r="D17" s="29" t="s">
        <v>65</v>
      </c>
      <c r="E17" s="30" t="s">
        <v>66</v>
      </c>
      <c r="F17" s="30" t="s">
        <v>67</v>
      </c>
      <c r="G17" s="30" t="s">
        <v>124</v>
      </c>
      <c r="H17" s="29" t="s">
        <v>65</v>
      </c>
      <c r="I17" s="30" t="s">
        <v>66</v>
      </c>
      <c r="J17" s="30" t="s">
        <v>67</v>
      </c>
      <c r="K17" s="30" t="s">
        <v>124</v>
      </c>
      <c r="L17" s="29" t="s">
        <v>65</v>
      </c>
      <c r="M17" s="30" t="s">
        <v>66</v>
      </c>
      <c r="N17" s="30" t="s">
        <v>67</v>
      </c>
      <c r="O17" s="30" t="s">
        <v>124</v>
      </c>
      <c r="P17" s="29" t="s">
        <v>65</v>
      </c>
      <c r="Q17" s="30" t="s">
        <v>66</v>
      </c>
      <c r="R17" s="30" t="s">
        <v>67</v>
      </c>
      <c r="S17" s="30" t="s">
        <v>124</v>
      </c>
      <c r="T17" s="29" t="s">
        <v>65</v>
      </c>
      <c r="U17" s="30" t="s">
        <v>66</v>
      </c>
      <c r="V17" s="30" t="s">
        <v>67</v>
      </c>
      <c r="W17" s="30" t="s">
        <v>124</v>
      </c>
      <c r="X17" s="29" t="s">
        <v>65</v>
      </c>
      <c r="Y17" s="30" t="s">
        <v>66</v>
      </c>
      <c r="Z17" s="30" t="s">
        <v>67</v>
      </c>
      <c r="AA17" s="30" t="s">
        <v>124</v>
      </c>
      <c r="AB17" s="29" t="s">
        <v>65</v>
      </c>
      <c r="AC17" s="30" t="s">
        <v>66</v>
      </c>
      <c r="AD17" s="30" t="s">
        <v>67</v>
      </c>
      <c r="AE17" s="30" t="s">
        <v>124</v>
      </c>
      <c r="AF17" s="29" t="s">
        <v>65</v>
      </c>
      <c r="AG17" s="30" t="s">
        <v>66</v>
      </c>
      <c r="AH17" s="30" t="s">
        <v>67</v>
      </c>
      <c r="AI17" s="30" t="s">
        <v>124</v>
      </c>
      <c r="AJ17" s="29" t="s">
        <v>65</v>
      </c>
      <c r="AK17" s="30" t="s">
        <v>66</v>
      </c>
      <c r="AL17" s="30" t="s">
        <v>67</v>
      </c>
      <c r="AM17" s="30" t="s">
        <v>124</v>
      </c>
      <c r="AN17" s="29" t="s">
        <v>65</v>
      </c>
      <c r="AO17" s="30" t="s">
        <v>66</v>
      </c>
      <c r="AP17" s="30" t="s">
        <v>67</v>
      </c>
      <c r="AQ17" s="30" t="s">
        <v>124</v>
      </c>
      <c r="AR17" s="29" t="s">
        <v>65</v>
      </c>
      <c r="AS17" s="30" t="s">
        <v>66</v>
      </c>
      <c r="AT17" s="30" t="s">
        <v>67</v>
      </c>
      <c r="AU17" s="30" t="s">
        <v>124</v>
      </c>
      <c r="BK17" s="12"/>
    </row>
    <row r="18" spans="1:63" s="75" customFormat="1" ht="24.75" customHeight="1">
      <c r="A18" s="71" t="s">
        <v>68</v>
      </c>
      <c r="B18" s="72">
        <v>1273</v>
      </c>
      <c r="C18" s="73">
        <v>38603</v>
      </c>
      <c r="D18" s="71"/>
      <c r="E18" s="71">
        <v>1603.98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>
        <v>152.76</v>
      </c>
      <c r="AH18" s="71"/>
      <c r="AI18" s="71"/>
      <c r="AJ18" s="71"/>
      <c r="AK18" s="71">
        <v>152.76</v>
      </c>
      <c r="AL18" s="71"/>
      <c r="AM18" s="71"/>
      <c r="AN18" s="71"/>
      <c r="AO18" s="71"/>
      <c r="AP18" s="71"/>
      <c r="AQ18" s="71"/>
      <c r="AR18" s="71"/>
      <c r="AS18" s="71">
        <v>1909.5</v>
      </c>
      <c r="AT18" s="71"/>
      <c r="AU18" s="71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</row>
    <row r="19" spans="1:63" s="75" customFormat="1" ht="24.75" customHeight="1">
      <c r="A19" s="71" t="s">
        <v>69</v>
      </c>
      <c r="B19" s="72">
        <v>1261</v>
      </c>
      <c r="C19" s="73">
        <v>38575</v>
      </c>
      <c r="D19" s="71"/>
      <c r="E19" s="71">
        <v>1588.86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>
        <v>163.93</v>
      </c>
      <c r="AH19" s="71"/>
      <c r="AI19" s="71"/>
      <c r="AJ19" s="71"/>
      <c r="AK19" s="71">
        <v>163.93</v>
      </c>
      <c r="AL19" s="71"/>
      <c r="AM19" s="71"/>
      <c r="AN19" s="71"/>
      <c r="AO19" s="71"/>
      <c r="AP19" s="71"/>
      <c r="AQ19" s="71"/>
      <c r="AR19" s="71"/>
      <c r="AS19" s="71">
        <v>1916.72</v>
      </c>
      <c r="AT19" s="71"/>
      <c r="AU19" s="71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</row>
    <row r="20" spans="1:63" s="75" customFormat="1" ht="24.75" customHeight="1">
      <c r="A20" s="71" t="s">
        <v>70</v>
      </c>
      <c r="B20" s="72">
        <v>1214</v>
      </c>
      <c r="C20" s="73">
        <v>37918</v>
      </c>
      <c r="D20" s="71"/>
      <c r="E20" s="71">
        <v>1505.36</v>
      </c>
      <c r="F20" s="71"/>
      <c r="G20" s="71"/>
      <c r="H20" s="71"/>
      <c r="I20" s="76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>
        <v>157.82</v>
      </c>
      <c r="AH20" s="71"/>
      <c r="AI20" s="71"/>
      <c r="AJ20" s="71"/>
      <c r="AK20" s="71">
        <v>157.82</v>
      </c>
      <c r="AL20" s="71"/>
      <c r="AM20" s="71"/>
      <c r="AN20" s="71"/>
      <c r="AO20" s="71"/>
      <c r="AP20" s="71"/>
      <c r="AQ20" s="71"/>
      <c r="AR20" s="71"/>
      <c r="AS20" s="71">
        <v>1821</v>
      </c>
      <c r="AT20" s="71"/>
      <c r="AU20" s="71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</row>
    <row r="21" spans="1:63" s="75" customFormat="1" ht="24.75" customHeight="1">
      <c r="A21" s="71" t="s">
        <v>71</v>
      </c>
      <c r="B21" s="72">
        <v>1257</v>
      </c>
      <c r="C21" s="73">
        <v>40422</v>
      </c>
      <c r="D21" s="71"/>
      <c r="E21" s="71">
        <v>1583.82</v>
      </c>
      <c r="F21" s="71"/>
      <c r="G21" s="71"/>
      <c r="H21" s="71"/>
      <c r="I21" s="76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>
        <v>150.84</v>
      </c>
      <c r="AH21" s="71"/>
      <c r="AI21" s="71"/>
      <c r="AJ21" s="71"/>
      <c r="AK21" s="71">
        <v>150.84</v>
      </c>
      <c r="AL21" s="71"/>
      <c r="AM21" s="71"/>
      <c r="AN21" s="71"/>
      <c r="AO21" s="71"/>
      <c r="AP21" s="71"/>
      <c r="AQ21" s="71"/>
      <c r="AR21" s="71"/>
      <c r="AS21" s="71">
        <v>1885.5</v>
      </c>
      <c r="AT21" s="71"/>
      <c r="AU21" s="71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</row>
    <row r="22" spans="1:63" s="75" customFormat="1" ht="24.75" customHeight="1">
      <c r="A22" s="71" t="s">
        <v>72</v>
      </c>
      <c r="B22" s="72">
        <v>1033</v>
      </c>
      <c r="C22" s="73">
        <v>30942</v>
      </c>
      <c r="D22" s="71"/>
      <c r="E22" s="71">
        <v>1301.58</v>
      </c>
      <c r="F22" s="71"/>
      <c r="G22" s="71"/>
      <c r="H22" s="71"/>
      <c r="I22" s="76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>
        <v>123.96</v>
      </c>
      <c r="AH22" s="71"/>
      <c r="AI22" s="71"/>
      <c r="AJ22" s="71"/>
      <c r="AK22" s="71">
        <v>123.96</v>
      </c>
      <c r="AL22" s="71"/>
      <c r="AM22" s="71"/>
      <c r="AN22" s="71"/>
      <c r="AO22" s="71"/>
      <c r="AP22" s="71"/>
      <c r="AQ22" s="71"/>
      <c r="AR22" s="71"/>
      <c r="AS22" s="71">
        <v>1549.5</v>
      </c>
      <c r="AT22" s="71"/>
      <c r="AU22" s="71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</row>
    <row r="23" spans="1:48" s="75" customFormat="1" ht="24.75" customHeight="1">
      <c r="A23" s="71" t="s">
        <v>64</v>
      </c>
      <c r="B23" s="77">
        <v>6038</v>
      </c>
      <c r="C23" s="77">
        <v>186460</v>
      </c>
      <c r="D23" s="79">
        <v>6097</v>
      </c>
      <c r="E23" s="77">
        <v>7583.6</v>
      </c>
      <c r="F23" s="80">
        <v>-1486.6</v>
      </c>
      <c r="G23" s="79">
        <v>777</v>
      </c>
      <c r="H23" s="79">
        <v>560</v>
      </c>
      <c r="I23" s="77">
        <v>0</v>
      </c>
      <c r="J23" s="77">
        <v>560</v>
      </c>
      <c r="K23" s="72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9">
        <v>207</v>
      </c>
      <c r="Y23" s="77">
        <v>0</v>
      </c>
      <c r="Z23" s="77">
        <v>207</v>
      </c>
      <c r="AA23" s="72"/>
      <c r="AB23" s="77"/>
      <c r="AC23" s="77"/>
      <c r="AD23" s="77"/>
      <c r="AE23" s="77"/>
      <c r="AF23" s="79">
        <v>192</v>
      </c>
      <c r="AG23" s="77">
        <v>749.31</v>
      </c>
      <c r="AH23" s="77">
        <v>-557.31</v>
      </c>
      <c r="AI23" s="79">
        <v>93</v>
      </c>
      <c r="AJ23" s="79">
        <v>716</v>
      </c>
      <c r="AK23" s="77">
        <v>749.31</v>
      </c>
      <c r="AL23" s="77">
        <v>-33.31000000000006</v>
      </c>
      <c r="AM23" s="72">
        <v>30</v>
      </c>
      <c r="AN23" s="77"/>
      <c r="AO23" s="77"/>
      <c r="AP23" s="77"/>
      <c r="AQ23" s="77"/>
      <c r="AR23" s="78">
        <v>7772</v>
      </c>
      <c r="AS23" s="77">
        <v>9082.22</v>
      </c>
      <c r="AT23" s="80">
        <v>-1310.22</v>
      </c>
      <c r="AU23" s="47">
        <v>900</v>
      </c>
      <c r="AV23" s="81"/>
    </row>
    <row r="24" spans="1:48" s="59" customFormat="1" ht="15" customHeight="1">
      <c r="A24" s="53"/>
      <c r="B24" s="54"/>
      <c r="C24" s="54"/>
      <c r="D24" s="55"/>
      <c r="E24" s="54"/>
      <c r="F24" s="54"/>
      <c r="G24" s="55"/>
      <c r="H24" s="55"/>
      <c r="I24" s="54"/>
      <c r="J24" s="54"/>
      <c r="K24" s="55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54"/>
      <c r="Z24" s="54"/>
      <c r="AA24" s="55"/>
      <c r="AB24" s="54"/>
      <c r="AC24" s="54"/>
      <c r="AD24" s="54"/>
      <c r="AE24" s="54"/>
      <c r="AF24" s="55"/>
      <c r="AG24" s="54"/>
      <c r="AH24" s="54"/>
      <c r="AI24" s="55"/>
      <c r="AJ24" s="55"/>
      <c r="AK24" s="54"/>
      <c r="AL24" s="54"/>
      <c r="AM24" s="55"/>
      <c r="AN24" s="54"/>
      <c r="AO24" s="54"/>
      <c r="AP24" s="54"/>
      <c r="AQ24" s="54"/>
      <c r="AR24" s="56"/>
      <c r="AS24" s="54"/>
      <c r="AT24" s="54"/>
      <c r="AU24" s="57"/>
      <c r="AV24" s="58"/>
    </row>
    <row r="25" spans="1:48" s="59" customFormat="1" ht="15" customHeight="1">
      <c r="A25" s="53"/>
      <c r="B25" s="54"/>
      <c r="C25" s="54"/>
      <c r="D25" s="55"/>
      <c r="E25" s="54"/>
      <c r="F25" s="54"/>
      <c r="G25" s="55"/>
      <c r="H25" s="55"/>
      <c r="I25" s="54"/>
      <c r="J25" s="54"/>
      <c r="K25" s="5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  <c r="Y25" s="54"/>
      <c r="Z25" s="54"/>
      <c r="AA25" s="55"/>
      <c r="AB25" s="54"/>
      <c r="AC25" s="54"/>
      <c r="AD25" s="54"/>
      <c r="AE25" s="54"/>
      <c r="AF25" s="55"/>
      <c r="AG25" s="54"/>
      <c r="AH25" s="54"/>
      <c r="AI25" s="55"/>
      <c r="AJ25" s="55"/>
      <c r="AK25" s="54"/>
      <c r="AL25" s="54"/>
      <c r="AM25" s="55"/>
      <c r="AN25" s="54"/>
      <c r="AO25" s="54"/>
      <c r="AP25" s="54"/>
      <c r="AQ25" s="54"/>
      <c r="AR25" s="56"/>
      <c r="AS25" s="54"/>
      <c r="AT25" s="54"/>
      <c r="AU25" s="57"/>
      <c r="AV25" s="58"/>
    </row>
    <row r="26" spans="1:47" s="59" customFormat="1" ht="15" customHeight="1">
      <c r="A26" s="60"/>
      <c r="B26" s="60"/>
      <c r="C26" s="60"/>
      <c r="D26" s="61"/>
      <c r="E26" s="60"/>
      <c r="F26" s="60"/>
      <c r="G26" s="61"/>
      <c r="H26" s="61"/>
      <c r="I26" s="60"/>
      <c r="J26" s="60"/>
      <c r="K26" s="61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60"/>
      <c r="Z26" s="60"/>
      <c r="AA26" s="61"/>
      <c r="AB26" s="60"/>
      <c r="AC26" s="60"/>
      <c r="AD26" s="60"/>
      <c r="AE26" s="60"/>
      <c r="AF26" s="61"/>
      <c r="AG26" s="60"/>
      <c r="AH26" s="60"/>
      <c r="AI26" s="61"/>
      <c r="AJ26" s="61"/>
      <c r="AK26" s="60"/>
      <c r="AL26" s="60"/>
      <c r="AM26" s="61"/>
      <c r="AN26" s="60"/>
      <c r="AO26" s="60"/>
      <c r="AP26" s="60"/>
      <c r="AQ26" s="60"/>
      <c r="AR26" s="62"/>
      <c r="AS26" s="60"/>
      <c r="AT26" s="60"/>
      <c r="AU26" s="63"/>
    </row>
    <row r="27" spans="1:46" ht="22.5" customHeight="1">
      <c r="A27" s="113" t="s">
        <v>122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9"/>
      <c r="AT27" s="9"/>
    </row>
    <row r="28" spans="1:47" ht="34.5" customHeight="1">
      <c r="A28" s="114" t="s">
        <v>51</v>
      </c>
      <c r="B28" s="114" t="s">
        <v>52</v>
      </c>
      <c r="C28" s="114" t="s">
        <v>53</v>
      </c>
      <c r="D28" s="109" t="s">
        <v>54</v>
      </c>
      <c r="E28" s="110"/>
      <c r="F28" s="110"/>
      <c r="G28" s="111"/>
      <c r="H28" s="106" t="s">
        <v>55</v>
      </c>
      <c r="I28" s="107"/>
      <c r="J28" s="107"/>
      <c r="K28" s="108"/>
      <c r="L28" s="109" t="s">
        <v>56</v>
      </c>
      <c r="M28" s="110"/>
      <c r="N28" s="110"/>
      <c r="O28" s="111"/>
      <c r="P28" s="109" t="s">
        <v>57</v>
      </c>
      <c r="Q28" s="110"/>
      <c r="R28" s="110"/>
      <c r="S28" s="111"/>
      <c r="T28" s="109" t="s">
        <v>58</v>
      </c>
      <c r="U28" s="110"/>
      <c r="V28" s="110"/>
      <c r="W28" s="111"/>
      <c r="X28" s="106" t="s">
        <v>59</v>
      </c>
      <c r="Y28" s="107"/>
      <c r="Z28" s="107"/>
      <c r="AA28" s="108"/>
      <c r="AB28" s="109" t="s">
        <v>60</v>
      </c>
      <c r="AC28" s="110"/>
      <c r="AD28" s="110"/>
      <c r="AE28" s="111"/>
      <c r="AF28" s="106" t="s">
        <v>61</v>
      </c>
      <c r="AG28" s="107"/>
      <c r="AH28" s="107"/>
      <c r="AI28" s="108"/>
      <c r="AJ28" s="106" t="s">
        <v>62</v>
      </c>
      <c r="AK28" s="107"/>
      <c r="AL28" s="107"/>
      <c r="AM28" s="108"/>
      <c r="AN28" s="109" t="s">
        <v>63</v>
      </c>
      <c r="AO28" s="110"/>
      <c r="AP28" s="110"/>
      <c r="AQ28" s="111"/>
      <c r="AR28" s="114" t="s">
        <v>64</v>
      </c>
      <c r="AS28" s="114"/>
      <c r="AT28" s="114"/>
      <c r="AU28" s="114"/>
    </row>
    <row r="29" spans="1:47" ht="42">
      <c r="A29" s="114"/>
      <c r="B29" s="114"/>
      <c r="C29" s="114"/>
      <c r="D29" s="29" t="s">
        <v>65</v>
      </c>
      <c r="E29" s="30" t="s">
        <v>66</v>
      </c>
      <c r="F29" s="30" t="s">
        <v>67</v>
      </c>
      <c r="G29" s="30" t="s">
        <v>124</v>
      </c>
      <c r="H29" s="29" t="s">
        <v>65</v>
      </c>
      <c r="I29" s="30" t="s">
        <v>66</v>
      </c>
      <c r="J29" s="30" t="s">
        <v>67</v>
      </c>
      <c r="K29" s="30"/>
      <c r="L29" s="29" t="s">
        <v>65</v>
      </c>
      <c r="M29" s="30" t="s">
        <v>66</v>
      </c>
      <c r="N29" s="30" t="s">
        <v>67</v>
      </c>
      <c r="O29" s="30"/>
      <c r="P29" s="29" t="s">
        <v>65</v>
      </c>
      <c r="Q29" s="30" t="s">
        <v>66</v>
      </c>
      <c r="R29" s="30" t="s">
        <v>67</v>
      </c>
      <c r="S29" s="30"/>
      <c r="T29" s="29" t="s">
        <v>65</v>
      </c>
      <c r="U29" s="30" t="s">
        <v>66</v>
      </c>
      <c r="V29" s="30" t="s">
        <v>67</v>
      </c>
      <c r="W29" s="30"/>
      <c r="X29" s="29" t="s">
        <v>65</v>
      </c>
      <c r="Y29" s="30" t="s">
        <v>66</v>
      </c>
      <c r="Z29" s="30" t="s">
        <v>67</v>
      </c>
      <c r="AA29" s="30"/>
      <c r="AB29" s="29" t="s">
        <v>65</v>
      </c>
      <c r="AC29" s="30" t="s">
        <v>66</v>
      </c>
      <c r="AD29" s="30" t="s">
        <v>67</v>
      </c>
      <c r="AE29" s="30"/>
      <c r="AF29" s="29" t="s">
        <v>65</v>
      </c>
      <c r="AG29" s="30" t="s">
        <v>66</v>
      </c>
      <c r="AH29" s="30" t="s">
        <v>67</v>
      </c>
      <c r="AI29" s="30"/>
      <c r="AJ29" s="29" t="s">
        <v>65</v>
      </c>
      <c r="AK29" s="30" t="s">
        <v>66</v>
      </c>
      <c r="AL29" s="30" t="s">
        <v>67</v>
      </c>
      <c r="AM29" s="30"/>
      <c r="AN29" s="29" t="s">
        <v>65</v>
      </c>
      <c r="AO29" s="30" t="s">
        <v>66</v>
      </c>
      <c r="AP29" s="30" t="s">
        <v>67</v>
      </c>
      <c r="AQ29" s="30"/>
      <c r="AR29" s="29" t="s">
        <v>65</v>
      </c>
      <c r="AS29" s="30" t="s">
        <v>66</v>
      </c>
      <c r="AT29" s="30" t="s">
        <v>67</v>
      </c>
      <c r="AU29" s="30" t="s">
        <v>124</v>
      </c>
    </row>
    <row r="30" spans="1:47" s="75" customFormat="1" ht="24.75" customHeight="1">
      <c r="A30" s="71" t="s">
        <v>68</v>
      </c>
      <c r="B30" s="72">
        <v>1185</v>
      </c>
      <c r="C30" s="82">
        <v>34840</v>
      </c>
      <c r="D30" s="71"/>
      <c r="E30" s="71">
        <v>1493.1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>
        <v>142.2</v>
      </c>
      <c r="AH30" s="71"/>
      <c r="AI30" s="71"/>
      <c r="AJ30" s="71"/>
      <c r="AK30" s="71">
        <v>142.2</v>
      </c>
      <c r="AL30" s="71"/>
      <c r="AM30" s="71"/>
      <c r="AN30" s="71"/>
      <c r="AO30" s="71"/>
      <c r="AP30" s="71"/>
      <c r="AQ30" s="71"/>
      <c r="AR30" s="71"/>
      <c r="AS30" s="71">
        <v>1777.5</v>
      </c>
      <c r="AT30" s="71"/>
      <c r="AU30" s="71"/>
    </row>
    <row r="31" spans="1:47" s="75" customFormat="1" ht="24.75" customHeight="1">
      <c r="A31" s="71" t="s">
        <v>69</v>
      </c>
      <c r="B31" s="72">
        <v>1265</v>
      </c>
      <c r="C31" s="82">
        <v>38747</v>
      </c>
      <c r="D31" s="71"/>
      <c r="E31" s="71">
        <v>1593.9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>
        <v>164.45</v>
      </c>
      <c r="AH31" s="71"/>
      <c r="AI31" s="71"/>
      <c r="AJ31" s="71"/>
      <c r="AK31" s="71">
        <v>164.45</v>
      </c>
      <c r="AL31" s="71"/>
      <c r="AM31" s="71"/>
      <c r="AN31" s="71"/>
      <c r="AO31" s="71"/>
      <c r="AP31" s="71"/>
      <c r="AQ31" s="71"/>
      <c r="AR31" s="71"/>
      <c r="AS31" s="71">
        <v>1922.8</v>
      </c>
      <c r="AT31" s="71"/>
      <c r="AU31" s="71"/>
    </row>
    <row r="32" spans="1:47" s="75" customFormat="1" ht="24.75" customHeight="1">
      <c r="A32" s="71" t="s">
        <v>70</v>
      </c>
      <c r="B32" s="72">
        <v>1250</v>
      </c>
      <c r="C32" s="82">
        <v>38610</v>
      </c>
      <c r="D32" s="71"/>
      <c r="E32" s="71">
        <v>1200</v>
      </c>
      <c r="F32" s="71"/>
      <c r="G32" s="71"/>
      <c r="H32" s="71"/>
      <c r="I32" s="76">
        <v>262.5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>
        <v>137.5</v>
      </c>
      <c r="Z32" s="71"/>
      <c r="AA32" s="71"/>
      <c r="AB32" s="71"/>
      <c r="AC32" s="71"/>
      <c r="AD32" s="71"/>
      <c r="AE32" s="71"/>
      <c r="AF32" s="71"/>
      <c r="AG32" s="71">
        <v>137.5</v>
      </c>
      <c r="AH32" s="71"/>
      <c r="AI32" s="71"/>
      <c r="AJ32" s="71"/>
      <c r="AK32" s="71">
        <v>137.5</v>
      </c>
      <c r="AL32" s="71"/>
      <c r="AM32" s="71"/>
      <c r="AN32" s="71"/>
      <c r="AO32" s="71"/>
      <c r="AP32" s="71"/>
      <c r="AQ32" s="71"/>
      <c r="AR32" s="71"/>
      <c r="AS32" s="76">
        <v>1875</v>
      </c>
      <c r="AT32" s="71"/>
      <c r="AU32" s="71"/>
    </row>
    <row r="33" spans="1:47" s="75" customFormat="1" ht="24.75" customHeight="1">
      <c r="A33" s="71" t="s">
        <v>71</v>
      </c>
      <c r="B33" s="72">
        <v>1211</v>
      </c>
      <c r="C33" s="82">
        <v>38035</v>
      </c>
      <c r="D33" s="71"/>
      <c r="E33" s="71">
        <v>1525.86</v>
      </c>
      <c r="F33" s="71"/>
      <c r="G33" s="71"/>
      <c r="H33" s="71"/>
      <c r="I33" s="76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>
        <v>145.32</v>
      </c>
      <c r="AH33" s="71"/>
      <c r="AI33" s="71"/>
      <c r="AJ33" s="71"/>
      <c r="AK33" s="71">
        <v>145.32</v>
      </c>
      <c r="AL33" s="71"/>
      <c r="AM33" s="71"/>
      <c r="AN33" s="71"/>
      <c r="AO33" s="71"/>
      <c r="AP33" s="71"/>
      <c r="AQ33" s="71"/>
      <c r="AR33" s="71"/>
      <c r="AS33" s="71">
        <v>1816.5</v>
      </c>
      <c r="AT33" s="71"/>
      <c r="AU33" s="71"/>
    </row>
    <row r="34" spans="1:47" s="75" customFormat="1" ht="24.75" customHeight="1">
      <c r="A34" s="71" t="s">
        <v>72</v>
      </c>
      <c r="B34" s="72">
        <v>1251</v>
      </c>
      <c r="C34" s="82">
        <v>40492</v>
      </c>
      <c r="D34" s="71"/>
      <c r="E34" s="71">
        <v>1576.26</v>
      </c>
      <c r="F34" s="71"/>
      <c r="G34" s="71"/>
      <c r="H34" s="71"/>
      <c r="I34" s="76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>
        <v>150.12</v>
      </c>
      <c r="AH34" s="71"/>
      <c r="AI34" s="71"/>
      <c r="AJ34" s="71"/>
      <c r="AK34" s="71">
        <v>150.12</v>
      </c>
      <c r="AL34" s="71"/>
      <c r="AM34" s="71"/>
      <c r="AN34" s="71"/>
      <c r="AO34" s="71"/>
      <c r="AP34" s="71"/>
      <c r="AQ34" s="71"/>
      <c r="AR34" s="71"/>
      <c r="AS34" s="71">
        <v>1876.5</v>
      </c>
      <c r="AT34" s="71"/>
      <c r="AU34" s="71"/>
    </row>
    <row r="35" spans="1:48" s="75" customFormat="1" ht="24.75" customHeight="1">
      <c r="A35" s="71" t="s">
        <v>64</v>
      </c>
      <c r="B35" s="77">
        <v>6162</v>
      </c>
      <c r="C35" s="77">
        <v>190724</v>
      </c>
      <c r="D35" s="79">
        <v>6874</v>
      </c>
      <c r="E35" s="77">
        <v>7389.12</v>
      </c>
      <c r="F35" s="77">
        <v>-515.12</v>
      </c>
      <c r="G35" s="79">
        <v>75</v>
      </c>
      <c r="H35" s="79">
        <v>560</v>
      </c>
      <c r="I35" s="77">
        <v>262.5</v>
      </c>
      <c r="J35" s="77">
        <v>297.5</v>
      </c>
      <c r="K35" s="72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9">
        <v>207</v>
      </c>
      <c r="Y35" s="77">
        <v>137.5</v>
      </c>
      <c r="Z35" s="77">
        <v>69.5</v>
      </c>
      <c r="AA35" s="72">
        <v>25</v>
      </c>
      <c r="AB35" s="77"/>
      <c r="AC35" s="77"/>
      <c r="AD35" s="77"/>
      <c r="AE35" s="77"/>
      <c r="AF35" s="79">
        <v>285</v>
      </c>
      <c r="AG35" s="77">
        <v>739.59</v>
      </c>
      <c r="AH35" s="77">
        <v>-454.59</v>
      </c>
      <c r="AI35" s="79">
        <v>300</v>
      </c>
      <c r="AJ35" s="79">
        <v>746</v>
      </c>
      <c r="AK35" s="77">
        <v>739.59</v>
      </c>
      <c r="AL35" s="77">
        <v>6.409999999999968</v>
      </c>
      <c r="AM35" s="72"/>
      <c r="AN35" s="77"/>
      <c r="AO35" s="77"/>
      <c r="AP35" s="77"/>
      <c r="AQ35" s="77"/>
      <c r="AR35" s="78">
        <v>8672</v>
      </c>
      <c r="AS35" s="77">
        <v>9268.3</v>
      </c>
      <c r="AT35" s="83">
        <v>-596.2999999999993</v>
      </c>
      <c r="AU35" s="47">
        <v>400</v>
      </c>
      <c r="AV35" s="81"/>
    </row>
    <row r="36" spans="44:47" ht="14.25">
      <c r="AR36" s="37"/>
      <c r="AT36" s="40"/>
      <c r="AU36" s="39"/>
    </row>
    <row r="37" spans="28:47" ht="14.25">
      <c r="AB37" s="59"/>
      <c r="AR37" s="37"/>
      <c r="AT37" s="38"/>
      <c r="AU37" s="39"/>
    </row>
    <row r="38" spans="1:46" ht="15">
      <c r="A38" s="113" t="s">
        <v>123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9"/>
      <c r="AT38" s="9"/>
    </row>
    <row r="39" spans="1:47" ht="31.5" customHeight="1">
      <c r="A39" s="114" t="s">
        <v>51</v>
      </c>
      <c r="B39" s="114" t="s">
        <v>52</v>
      </c>
      <c r="C39" s="114" t="s">
        <v>53</v>
      </c>
      <c r="D39" s="109" t="s">
        <v>54</v>
      </c>
      <c r="E39" s="110"/>
      <c r="F39" s="110"/>
      <c r="G39" s="111"/>
      <c r="H39" s="106" t="s">
        <v>55</v>
      </c>
      <c r="I39" s="107"/>
      <c r="J39" s="107"/>
      <c r="K39" s="108"/>
      <c r="L39" s="109" t="s">
        <v>56</v>
      </c>
      <c r="M39" s="110"/>
      <c r="N39" s="110"/>
      <c r="O39" s="111"/>
      <c r="P39" s="109" t="s">
        <v>57</v>
      </c>
      <c r="Q39" s="110"/>
      <c r="R39" s="110"/>
      <c r="S39" s="111"/>
      <c r="T39" s="109" t="s">
        <v>58</v>
      </c>
      <c r="U39" s="110"/>
      <c r="V39" s="110"/>
      <c r="W39" s="111"/>
      <c r="X39" s="106" t="s">
        <v>59</v>
      </c>
      <c r="Y39" s="107"/>
      <c r="Z39" s="107"/>
      <c r="AA39" s="108"/>
      <c r="AB39" s="109" t="s">
        <v>60</v>
      </c>
      <c r="AC39" s="110"/>
      <c r="AD39" s="110"/>
      <c r="AE39" s="111"/>
      <c r="AF39" s="106" t="s">
        <v>61</v>
      </c>
      <c r="AG39" s="107"/>
      <c r="AH39" s="107"/>
      <c r="AI39" s="108"/>
      <c r="AJ39" s="106" t="s">
        <v>62</v>
      </c>
      <c r="AK39" s="107"/>
      <c r="AL39" s="107"/>
      <c r="AM39" s="108"/>
      <c r="AN39" s="109" t="s">
        <v>63</v>
      </c>
      <c r="AO39" s="110"/>
      <c r="AP39" s="110"/>
      <c r="AQ39" s="111"/>
      <c r="AR39" s="114" t="s">
        <v>64</v>
      </c>
      <c r="AS39" s="114"/>
      <c r="AT39" s="114"/>
      <c r="AU39" s="114"/>
    </row>
    <row r="40" spans="1:47" ht="42">
      <c r="A40" s="114"/>
      <c r="B40" s="114"/>
      <c r="C40" s="114"/>
      <c r="D40" s="29" t="s">
        <v>65</v>
      </c>
      <c r="E40" s="30" t="s">
        <v>66</v>
      </c>
      <c r="F40" s="30" t="s">
        <v>67</v>
      </c>
      <c r="G40" s="30" t="s">
        <v>124</v>
      </c>
      <c r="H40" s="29" t="s">
        <v>65</v>
      </c>
      <c r="I40" s="30" t="s">
        <v>66</v>
      </c>
      <c r="J40" s="30" t="s">
        <v>67</v>
      </c>
      <c r="K40" s="30" t="s">
        <v>124</v>
      </c>
      <c r="L40" s="29" t="s">
        <v>65</v>
      </c>
      <c r="M40" s="30" t="s">
        <v>66</v>
      </c>
      <c r="N40" s="30" t="s">
        <v>67</v>
      </c>
      <c r="O40" s="30" t="s">
        <v>124</v>
      </c>
      <c r="P40" s="29" t="s">
        <v>65</v>
      </c>
      <c r="Q40" s="30" t="s">
        <v>66</v>
      </c>
      <c r="R40" s="30" t="s">
        <v>67</v>
      </c>
      <c r="S40" s="30" t="s">
        <v>124</v>
      </c>
      <c r="T40" s="29" t="s">
        <v>65</v>
      </c>
      <c r="U40" s="30" t="s">
        <v>66</v>
      </c>
      <c r="V40" s="30" t="s">
        <v>67</v>
      </c>
      <c r="W40" s="30" t="s">
        <v>124</v>
      </c>
      <c r="X40" s="29" t="s">
        <v>65</v>
      </c>
      <c r="Y40" s="30" t="s">
        <v>66</v>
      </c>
      <c r="Z40" s="30" t="s">
        <v>67</v>
      </c>
      <c r="AA40" s="30" t="s">
        <v>124</v>
      </c>
      <c r="AB40" s="29" t="s">
        <v>65</v>
      </c>
      <c r="AC40" s="30" t="s">
        <v>66</v>
      </c>
      <c r="AD40" s="30" t="s">
        <v>67</v>
      </c>
      <c r="AE40" s="30" t="s">
        <v>124</v>
      </c>
      <c r="AF40" s="29" t="s">
        <v>65</v>
      </c>
      <c r="AG40" s="30" t="s">
        <v>66</v>
      </c>
      <c r="AH40" s="30" t="s">
        <v>67</v>
      </c>
      <c r="AI40" s="30" t="s">
        <v>124</v>
      </c>
      <c r="AJ40" s="29" t="s">
        <v>65</v>
      </c>
      <c r="AK40" s="30" t="s">
        <v>66</v>
      </c>
      <c r="AL40" s="30" t="s">
        <v>67</v>
      </c>
      <c r="AM40" s="30" t="s">
        <v>124</v>
      </c>
      <c r="AN40" s="29" t="s">
        <v>65</v>
      </c>
      <c r="AO40" s="30" t="s">
        <v>66</v>
      </c>
      <c r="AP40" s="30" t="s">
        <v>67</v>
      </c>
      <c r="AQ40" s="30" t="s">
        <v>124</v>
      </c>
      <c r="AR40" s="29" t="s">
        <v>65</v>
      </c>
      <c r="AS40" s="30" t="s">
        <v>66</v>
      </c>
      <c r="AT40" s="30" t="s">
        <v>67</v>
      </c>
      <c r="AU40" s="30" t="s">
        <v>124</v>
      </c>
    </row>
    <row r="41" spans="1:47" s="75" customFormat="1" ht="24" customHeight="1">
      <c r="A41" s="71" t="s">
        <v>68</v>
      </c>
      <c r="B41" s="72">
        <v>1259</v>
      </c>
      <c r="C41" s="73">
        <v>38284</v>
      </c>
      <c r="D41" s="71"/>
      <c r="E41" s="71">
        <v>1586.34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>
        <v>151.08</v>
      </c>
      <c r="AH41" s="71"/>
      <c r="AI41" s="71"/>
      <c r="AJ41" s="71"/>
      <c r="AK41" s="71">
        <v>151.08</v>
      </c>
      <c r="AL41" s="71"/>
      <c r="AM41" s="71"/>
      <c r="AN41" s="71"/>
      <c r="AO41" s="71"/>
      <c r="AP41" s="71"/>
      <c r="AQ41" s="71"/>
      <c r="AR41" s="71"/>
      <c r="AS41" s="71">
        <v>1888.5</v>
      </c>
      <c r="AT41" s="71"/>
      <c r="AU41" s="71"/>
    </row>
    <row r="42" spans="1:47" s="75" customFormat="1" ht="24" customHeight="1">
      <c r="A42" s="71" t="s">
        <v>69</v>
      </c>
      <c r="B42" s="72">
        <v>1177</v>
      </c>
      <c r="C42" s="73">
        <v>34835</v>
      </c>
      <c r="D42" s="71"/>
      <c r="E42" s="71">
        <v>1483.02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>
        <v>153.01</v>
      </c>
      <c r="AH42" s="71"/>
      <c r="AI42" s="71"/>
      <c r="AJ42" s="71"/>
      <c r="AK42" s="71">
        <v>153.01</v>
      </c>
      <c r="AL42" s="71"/>
      <c r="AM42" s="71"/>
      <c r="AN42" s="71"/>
      <c r="AO42" s="71"/>
      <c r="AP42" s="71"/>
      <c r="AQ42" s="71"/>
      <c r="AR42" s="71"/>
      <c r="AS42" s="71">
        <v>1789.04</v>
      </c>
      <c r="AT42" s="71"/>
      <c r="AU42" s="71"/>
    </row>
    <row r="43" spans="1:47" s="75" customFormat="1" ht="24" customHeight="1">
      <c r="A43" s="71" t="s">
        <v>70</v>
      </c>
      <c r="B43" s="72">
        <v>1253</v>
      </c>
      <c r="C43" s="73">
        <v>38748</v>
      </c>
      <c r="D43" s="71"/>
      <c r="E43" s="71">
        <v>1202.88</v>
      </c>
      <c r="F43" s="71"/>
      <c r="G43" s="71"/>
      <c r="H43" s="71"/>
      <c r="I43" s="76">
        <v>263.13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>
        <v>137.83</v>
      </c>
      <c r="Z43" s="71"/>
      <c r="AA43" s="71"/>
      <c r="AB43" s="71"/>
      <c r="AC43" s="71"/>
      <c r="AD43" s="71"/>
      <c r="AE43" s="71"/>
      <c r="AF43" s="71"/>
      <c r="AG43" s="71">
        <v>137.83</v>
      </c>
      <c r="AH43" s="71"/>
      <c r="AI43" s="71"/>
      <c r="AJ43" s="71"/>
      <c r="AK43" s="71">
        <v>137.83</v>
      </c>
      <c r="AL43" s="71"/>
      <c r="AM43" s="71"/>
      <c r="AN43" s="71"/>
      <c r="AO43" s="71"/>
      <c r="AP43" s="71"/>
      <c r="AQ43" s="71"/>
      <c r="AR43" s="71"/>
      <c r="AS43" s="76">
        <v>1879.5</v>
      </c>
      <c r="AT43" s="71"/>
      <c r="AU43" s="71"/>
    </row>
    <row r="44" spans="1:47" s="75" customFormat="1" ht="24" customHeight="1">
      <c r="A44" s="71" t="s">
        <v>71</v>
      </c>
      <c r="B44" s="72">
        <v>1246</v>
      </c>
      <c r="C44" s="73">
        <v>38611</v>
      </c>
      <c r="D44" s="71"/>
      <c r="E44" s="71">
        <v>1246</v>
      </c>
      <c r="F44" s="71"/>
      <c r="G44" s="71"/>
      <c r="H44" s="71"/>
      <c r="I44" s="76">
        <v>249.2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>
        <v>124.6</v>
      </c>
      <c r="Z44" s="71"/>
      <c r="AA44" s="71"/>
      <c r="AB44" s="71"/>
      <c r="AC44" s="71"/>
      <c r="AD44" s="71"/>
      <c r="AE44" s="71"/>
      <c r="AF44" s="71"/>
      <c r="AG44" s="71">
        <v>124.6</v>
      </c>
      <c r="AH44" s="71"/>
      <c r="AI44" s="71"/>
      <c r="AJ44" s="71"/>
      <c r="AK44" s="71">
        <v>124.6</v>
      </c>
      <c r="AL44" s="71"/>
      <c r="AM44" s="71"/>
      <c r="AN44" s="71"/>
      <c r="AO44" s="71"/>
      <c r="AP44" s="71"/>
      <c r="AQ44" s="71"/>
      <c r="AR44" s="71"/>
      <c r="AS44" s="71">
        <v>1869</v>
      </c>
      <c r="AT44" s="71"/>
      <c r="AU44" s="71"/>
    </row>
    <row r="45" spans="1:47" s="75" customFormat="1" ht="24" customHeight="1">
      <c r="A45" s="71" t="s">
        <v>72</v>
      </c>
      <c r="B45" s="72">
        <v>1203</v>
      </c>
      <c r="C45" s="73">
        <v>38037</v>
      </c>
      <c r="D45" s="71"/>
      <c r="E45" s="71">
        <v>1515.78</v>
      </c>
      <c r="F45" s="71"/>
      <c r="G45" s="71"/>
      <c r="H45" s="71"/>
      <c r="I45" s="76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>
        <v>144.36</v>
      </c>
      <c r="AH45" s="71"/>
      <c r="AI45" s="71"/>
      <c r="AJ45" s="71"/>
      <c r="AK45" s="71">
        <v>144.36</v>
      </c>
      <c r="AL45" s="71"/>
      <c r="AM45" s="71"/>
      <c r="AN45" s="71"/>
      <c r="AO45" s="71"/>
      <c r="AP45" s="71"/>
      <c r="AQ45" s="71"/>
      <c r="AR45" s="71"/>
      <c r="AS45" s="71">
        <v>1804.5</v>
      </c>
      <c r="AT45" s="71"/>
      <c r="AU45" s="71"/>
    </row>
    <row r="46" spans="1:48" s="75" customFormat="1" ht="24" customHeight="1">
      <c r="A46" s="71" t="s">
        <v>64</v>
      </c>
      <c r="B46" s="77">
        <v>6138</v>
      </c>
      <c r="C46" s="77">
        <v>188515</v>
      </c>
      <c r="D46" s="79">
        <v>6949</v>
      </c>
      <c r="E46" s="77">
        <v>7034.02</v>
      </c>
      <c r="F46" s="77">
        <v>-85.01999999999953</v>
      </c>
      <c r="G46" s="72"/>
      <c r="H46" s="79">
        <v>560</v>
      </c>
      <c r="I46" s="77">
        <v>512.33</v>
      </c>
      <c r="J46" s="77">
        <v>47.67</v>
      </c>
      <c r="K46" s="72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9">
        <v>232</v>
      </c>
      <c r="Y46" s="77">
        <v>262.43</v>
      </c>
      <c r="Z46" s="77">
        <v>-30.43</v>
      </c>
      <c r="AA46" s="79">
        <v>70</v>
      </c>
      <c r="AB46" s="77"/>
      <c r="AC46" s="77"/>
      <c r="AD46" s="77"/>
      <c r="AE46" s="77"/>
      <c r="AF46" s="79">
        <v>585</v>
      </c>
      <c r="AG46" s="77">
        <v>710.88</v>
      </c>
      <c r="AH46" s="77">
        <v>-125.88</v>
      </c>
      <c r="AI46" s="79">
        <v>50</v>
      </c>
      <c r="AJ46" s="79">
        <v>746</v>
      </c>
      <c r="AK46" s="77">
        <v>710.88</v>
      </c>
      <c r="AL46" s="77">
        <v>35.11999999999989</v>
      </c>
      <c r="AM46" s="72"/>
      <c r="AN46" s="77"/>
      <c r="AO46" s="77"/>
      <c r="AP46" s="77"/>
      <c r="AQ46" s="77"/>
      <c r="AR46" s="78">
        <v>9072</v>
      </c>
      <c r="AS46" s="77">
        <v>9230.54</v>
      </c>
      <c r="AT46" s="83">
        <v>-158.53999999999905</v>
      </c>
      <c r="AU46" s="47">
        <v>120</v>
      </c>
      <c r="AV46" s="81"/>
    </row>
    <row r="47" ht="14.25">
      <c r="AJ47" s="48" t="s">
        <v>50</v>
      </c>
    </row>
    <row r="48" spans="1:46" ht="25.5" customHeight="1">
      <c r="A48" s="113" t="s">
        <v>86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9"/>
      <c r="AT48" s="9"/>
    </row>
    <row r="49" spans="1:47" ht="28.5" customHeight="1">
      <c r="A49" s="114" t="s">
        <v>51</v>
      </c>
      <c r="B49" s="114" t="s">
        <v>52</v>
      </c>
      <c r="C49" s="114" t="s">
        <v>53</v>
      </c>
      <c r="D49" s="109" t="s">
        <v>54</v>
      </c>
      <c r="E49" s="110"/>
      <c r="F49" s="110"/>
      <c r="G49" s="111"/>
      <c r="H49" s="106" t="s">
        <v>55</v>
      </c>
      <c r="I49" s="107"/>
      <c r="J49" s="107"/>
      <c r="K49" s="108"/>
      <c r="L49" s="109" t="s">
        <v>56</v>
      </c>
      <c r="M49" s="110"/>
      <c r="N49" s="110"/>
      <c r="O49" s="111"/>
      <c r="P49" s="109" t="s">
        <v>57</v>
      </c>
      <c r="Q49" s="110"/>
      <c r="R49" s="110"/>
      <c r="S49" s="111"/>
      <c r="T49" s="109" t="s">
        <v>58</v>
      </c>
      <c r="U49" s="110"/>
      <c r="V49" s="110"/>
      <c r="W49" s="111"/>
      <c r="X49" s="106" t="s">
        <v>59</v>
      </c>
      <c r="Y49" s="107"/>
      <c r="Z49" s="107"/>
      <c r="AA49" s="108"/>
      <c r="AB49" s="109" t="s">
        <v>60</v>
      </c>
      <c r="AC49" s="110"/>
      <c r="AD49" s="110"/>
      <c r="AE49" s="111"/>
      <c r="AF49" s="106" t="s">
        <v>61</v>
      </c>
      <c r="AG49" s="107"/>
      <c r="AH49" s="107"/>
      <c r="AI49" s="108"/>
      <c r="AJ49" s="106" t="s">
        <v>62</v>
      </c>
      <c r="AK49" s="107"/>
      <c r="AL49" s="107"/>
      <c r="AM49" s="108"/>
      <c r="AN49" s="109" t="s">
        <v>63</v>
      </c>
      <c r="AO49" s="110"/>
      <c r="AP49" s="110"/>
      <c r="AQ49" s="111"/>
      <c r="AR49" s="114" t="s">
        <v>64</v>
      </c>
      <c r="AS49" s="114"/>
      <c r="AT49" s="114"/>
      <c r="AU49" s="114"/>
    </row>
    <row r="50" spans="1:47" ht="42">
      <c r="A50" s="114"/>
      <c r="B50" s="114"/>
      <c r="C50" s="114"/>
      <c r="D50" s="29" t="s">
        <v>65</v>
      </c>
      <c r="E50" s="30" t="s">
        <v>66</v>
      </c>
      <c r="F50" s="30" t="s">
        <v>67</v>
      </c>
      <c r="G50" s="30" t="s">
        <v>124</v>
      </c>
      <c r="H50" s="29" t="s">
        <v>65</v>
      </c>
      <c r="I50" s="30" t="s">
        <v>66</v>
      </c>
      <c r="J50" s="30" t="s">
        <v>67</v>
      </c>
      <c r="K50" s="30" t="s">
        <v>124</v>
      </c>
      <c r="L50" s="29" t="s">
        <v>65</v>
      </c>
      <c r="M50" s="30" t="s">
        <v>66</v>
      </c>
      <c r="N50" s="30" t="s">
        <v>67</v>
      </c>
      <c r="O50" s="30" t="s">
        <v>124</v>
      </c>
      <c r="P50" s="29" t="s">
        <v>65</v>
      </c>
      <c r="Q50" s="30" t="s">
        <v>66</v>
      </c>
      <c r="R50" s="30" t="s">
        <v>67</v>
      </c>
      <c r="S50" s="30" t="s">
        <v>124</v>
      </c>
      <c r="T50" s="29" t="s">
        <v>65</v>
      </c>
      <c r="U50" s="30" t="s">
        <v>66</v>
      </c>
      <c r="V50" s="30" t="s">
        <v>67</v>
      </c>
      <c r="W50" s="30" t="s">
        <v>124</v>
      </c>
      <c r="X50" s="29" t="s">
        <v>65</v>
      </c>
      <c r="Y50" s="30" t="s">
        <v>66</v>
      </c>
      <c r="Z50" s="30" t="s">
        <v>67</v>
      </c>
      <c r="AA50" s="30" t="s">
        <v>124</v>
      </c>
      <c r="AB50" s="29" t="s">
        <v>65</v>
      </c>
      <c r="AC50" s="30" t="s">
        <v>66</v>
      </c>
      <c r="AD50" s="30" t="s">
        <v>67</v>
      </c>
      <c r="AE50" s="30" t="s">
        <v>124</v>
      </c>
      <c r="AF50" s="29" t="s">
        <v>65</v>
      </c>
      <c r="AG50" s="30" t="s">
        <v>66</v>
      </c>
      <c r="AH50" s="30" t="s">
        <v>67</v>
      </c>
      <c r="AI50" s="30" t="s">
        <v>124</v>
      </c>
      <c r="AJ50" s="29" t="s">
        <v>65</v>
      </c>
      <c r="AK50" s="30" t="s">
        <v>66</v>
      </c>
      <c r="AL50" s="30" t="s">
        <v>67</v>
      </c>
      <c r="AM50" s="30" t="s">
        <v>124</v>
      </c>
      <c r="AN50" s="29" t="s">
        <v>65</v>
      </c>
      <c r="AO50" s="30" t="s">
        <v>66</v>
      </c>
      <c r="AP50" s="30" t="s">
        <v>67</v>
      </c>
      <c r="AQ50" s="30" t="s">
        <v>124</v>
      </c>
      <c r="AR50" s="29" t="s">
        <v>65</v>
      </c>
      <c r="AS50" s="30" t="s">
        <v>66</v>
      </c>
      <c r="AT50" s="30" t="s">
        <v>67</v>
      </c>
      <c r="AU50" s="30" t="s">
        <v>124</v>
      </c>
    </row>
    <row r="51" spans="1:47" s="75" customFormat="1" ht="24.75" customHeight="1">
      <c r="A51" s="71" t="s">
        <v>68</v>
      </c>
      <c r="B51" s="72">
        <v>1202</v>
      </c>
      <c r="C51" s="73">
        <v>35262</v>
      </c>
      <c r="D51" s="71"/>
      <c r="E51" s="71">
        <v>1514.52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>
        <v>144.24</v>
      </c>
      <c r="AH51" s="71"/>
      <c r="AI51" s="71"/>
      <c r="AJ51" s="71"/>
      <c r="AK51" s="71">
        <v>144.24</v>
      </c>
      <c r="AL51" s="71"/>
      <c r="AM51" s="71"/>
      <c r="AN51" s="71"/>
      <c r="AO51" s="71"/>
      <c r="AP51" s="71"/>
      <c r="AQ51" s="71"/>
      <c r="AR51" s="71"/>
      <c r="AS51" s="71">
        <v>1803</v>
      </c>
      <c r="AT51" s="71"/>
      <c r="AU51" s="71"/>
    </row>
    <row r="52" spans="1:47" s="75" customFormat="1" ht="24.75" customHeight="1">
      <c r="A52" s="71" t="s">
        <v>69</v>
      </c>
      <c r="B52" s="72">
        <v>1249</v>
      </c>
      <c r="C52" s="73">
        <v>38282</v>
      </c>
      <c r="D52" s="71"/>
      <c r="E52" s="71">
        <v>1573.74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>
        <v>162.37</v>
      </c>
      <c r="AH52" s="71"/>
      <c r="AI52" s="71"/>
      <c r="AJ52" s="71"/>
      <c r="AK52" s="71">
        <v>162.37</v>
      </c>
      <c r="AL52" s="71"/>
      <c r="AM52" s="71"/>
      <c r="AN52" s="71"/>
      <c r="AO52" s="71"/>
      <c r="AP52" s="71"/>
      <c r="AQ52" s="71"/>
      <c r="AR52" s="71"/>
      <c r="AS52" s="71">
        <v>1898.48</v>
      </c>
      <c r="AT52" s="71"/>
      <c r="AU52" s="71"/>
    </row>
    <row r="53" spans="1:47" s="75" customFormat="1" ht="24.75" customHeight="1">
      <c r="A53" s="71" t="s">
        <v>70</v>
      </c>
      <c r="B53" s="72">
        <v>1164</v>
      </c>
      <c r="C53" s="73">
        <v>34835</v>
      </c>
      <c r="D53" s="71"/>
      <c r="E53" s="71">
        <v>1117.44</v>
      </c>
      <c r="F53" s="71"/>
      <c r="G53" s="71"/>
      <c r="H53" s="71"/>
      <c r="I53" s="76">
        <v>244.44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>
        <v>128.04</v>
      </c>
      <c r="Z53" s="71"/>
      <c r="AA53" s="71"/>
      <c r="AB53" s="71"/>
      <c r="AC53" s="71"/>
      <c r="AD53" s="71"/>
      <c r="AE53" s="71"/>
      <c r="AF53" s="71"/>
      <c r="AG53" s="71">
        <v>128.04</v>
      </c>
      <c r="AH53" s="71"/>
      <c r="AI53" s="71"/>
      <c r="AJ53" s="71"/>
      <c r="AK53" s="71">
        <v>128.04</v>
      </c>
      <c r="AL53" s="71"/>
      <c r="AM53" s="71"/>
      <c r="AN53" s="71"/>
      <c r="AO53" s="71"/>
      <c r="AP53" s="71"/>
      <c r="AQ53" s="71"/>
      <c r="AR53" s="71"/>
      <c r="AS53" s="76">
        <v>1746</v>
      </c>
      <c r="AT53" s="71"/>
      <c r="AU53" s="71"/>
    </row>
    <row r="54" spans="1:47" s="75" customFormat="1" ht="24.75" customHeight="1">
      <c r="A54" s="71" t="s">
        <v>71</v>
      </c>
      <c r="B54" s="72">
        <v>1251</v>
      </c>
      <c r="C54" s="73">
        <v>38744</v>
      </c>
      <c r="D54" s="71"/>
      <c r="E54" s="71">
        <v>1251</v>
      </c>
      <c r="F54" s="71"/>
      <c r="G54" s="71"/>
      <c r="H54" s="71"/>
      <c r="I54" s="76">
        <v>250.2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>
        <v>125.1</v>
      </c>
      <c r="Z54" s="71"/>
      <c r="AA54" s="71"/>
      <c r="AB54" s="71"/>
      <c r="AC54" s="71"/>
      <c r="AD54" s="71"/>
      <c r="AE54" s="71"/>
      <c r="AF54" s="71"/>
      <c r="AG54" s="71">
        <v>125.1</v>
      </c>
      <c r="AH54" s="71"/>
      <c r="AI54" s="71"/>
      <c r="AJ54" s="71"/>
      <c r="AK54" s="71">
        <v>125.1</v>
      </c>
      <c r="AL54" s="71"/>
      <c r="AM54" s="71"/>
      <c r="AN54" s="71"/>
      <c r="AO54" s="71"/>
      <c r="AP54" s="71"/>
      <c r="AQ54" s="71"/>
      <c r="AR54" s="71"/>
      <c r="AS54" s="71">
        <v>1876.5</v>
      </c>
      <c r="AT54" s="71"/>
      <c r="AU54" s="71"/>
    </row>
    <row r="55" spans="1:47" s="75" customFormat="1" ht="24.75" customHeight="1">
      <c r="A55" s="71" t="s">
        <v>72</v>
      </c>
      <c r="B55" s="72">
        <v>1243</v>
      </c>
      <c r="C55" s="73">
        <v>38643</v>
      </c>
      <c r="D55" s="71"/>
      <c r="E55" s="71">
        <v>1243</v>
      </c>
      <c r="F55" s="71"/>
      <c r="G55" s="71"/>
      <c r="H55" s="71"/>
      <c r="I55" s="76">
        <v>248.6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>
        <v>124.3</v>
      </c>
      <c r="Z55" s="71"/>
      <c r="AA55" s="71"/>
      <c r="AB55" s="71"/>
      <c r="AC55" s="71"/>
      <c r="AD55" s="71"/>
      <c r="AE55" s="71"/>
      <c r="AF55" s="71"/>
      <c r="AG55" s="71">
        <v>124.3</v>
      </c>
      <c r="AH55" s="71"/>
      <c r="AI55" s="71"/>
      <c r="AJ55" s="71"/>
      <c r="AK55" s="71">
        <v>124.3</v>
      </c>
      <c r="AL55" s="71"/>
      <c r="AM55" s="71"/>
      <c r="AN55" s="71"/>
      <c r="AO55" s="71"/>
      <c r="AP55" s="71"/>
      <c r="AQ55" s="71"/>
      <c r="AR55" s="71"/>
      <c r="AS55" s="71">
        <v>1864.5</v>
      </c>
      <c r="AT55" s="71"/>
      <c r="AU55" s="71"/>
    </row>
    <row r="56" spans="1:48" s="75" customFormat="1" ht="24.75" customHeight="1">
      <c r="A56" s="71" t="s">
        <v>64</v>
      </c>
      <c r="B56" s="77">
        <v>6109</v>
      </c>
      <c r="C56" s="77">
        <v>185766</v>
      </c>
      <c r="D56" s="79">
        <v>6949</v>
      </c>
      <c r="E56" s="77">
        <v>6699.7</v>
      </c>
      <c r="F56" s="77">
        <v>249.29999999999927</v>
      </c>
      <c r="G56" s="72"/>
      <c r="H56" s="79">
        <v>560</v>
      </c>
      <c r="I56" s="77">
        <v>743.24</v>
      </c>
      <c r="J56" s="77">
        <v>-183.24</v>
      </c>
      <c r="K56" s="72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9">
        <v>302</v>
      </c>
      <c r="Y56" s="77">
        <v>377.44</v>
      </c>
      <c r="Z56" s="77">
        <v>-75.44</v>
      </c>
      <c r="AA56" s="72"/>
      <c r="AB56" s="77"/>
      <c r="AC56" s="77"/>
      <c r="AD56" s="77"/>
      <c r="AE56" s="77"/>
      <c r="AF56" s="79">
        <v>635</v>
      </c>
      <c r="AG56" s="77">
        <v>684.05</v>
      </c>
      <c r="AH56" s="77">
        <v>-49.05</v>
      </c>
      <c r="AI56" s="72"/>
      <c r="AJ56" s="79">
        <v>746</v>
      </c>
      <c r="AK56" s="77">
        <v>684.05</v>
      </c>
      <c r="AL56" s="77">
        <v>61.95</v>
      </c>
      <c r="AM56" s="72"/>
      <c r="AN56" s="77"/>
      <c r="AO56" s="77"/>
      <c r="AP56" s="77"/>
      <c r="AQ56" s="77"/>
      <c r="AR56" s="78">
        <v>9192</v>
      </c>
      <c r="AS56" s="77">
        <v>9188.48</v>
      </c>
      <c r="AT56" s="83">
        <v>3.5200000000004366</v>
      </c>
      <c r="AU56" s="47">
        <v>0</v>
      </c>
      <c r="AV56" s="81"/>
    </row>
    <row r="57" spans="43:47" ht="14.25">
      <c r="AQ57" s="11"/>
      <c r="AR57" s="11"/>
      <c r="AS57" s="11"/>
      <c r="AT57" s="36"/>
      <c r="AU57" s="32"/>
    </row>
    <row r="58" spans="44:47" ht="14.25">
      <c r="AR58" s="37"/>
      <c r="AT58" s="40"/>
      <c r="AU58" s="39"/>
    </row>
    <row r="59" ht="14.25">
      <c r="AP59" s="48" t="s">
        <v>50</v>
      </c>
    </row>
    <row r="60" spans="1:46" ht="15">
      <c r="A60" s="113" t="s">
        <v>87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9"/>
      <c r="AT60" s="9"/>
    </row>
    <row r="61" spans="1:47" ht="31.5" customHeight="1">
      <c r="A61" s="114" t="s">
        <v>51</v>
      </c>
      <c r="B61" s="114" t="s">
        <v>52</v>
      </c>
      <c r="C61" s="114" t="s">
        <v>53</v>
      </c>
      <c r="D61" s="109" t="s">
        <v>54</v>
      </c>
      <c r="E61" s="110"/>
      <c r="F61" s="110"/>
      <c r="G61" s="111"/>
      <c r="H61" s="106" t="s">
        <v>55</v>
      </c>
      <c r="I61" s="107"/>
      <c r="J61" s="107"/>
      <c r="K61" s="108"/>
      <c r="L61" s="109" t="s">
        <v>56</v>
      </c>
      <c r="M61" s="110"/>
      <c r="N61" s="110"/>
      <c r="O61" s="111"/>
      <c r="P61" s="109" t="s">
        <v>57</v>
      </c>
      <c r="Q61" s="110"/>
      <c r="R61" s="110"/>
      <c r="S61" s="111"/>
      <c r="T61" s="109" t="s">
        <v>58</v>
      </c>
      <c r="U61" s="110"/>
      <c r="V61" s="110"/>
      <c r="W61" s="111"/>
      <c r="X61" s="106" t="s">
        <v>59</v>
      </c>
      <c r="Y61" s="107"/>
      <c r="Z61" s="107"/>
      <c r="AA61" s="108"/>
      <c r="AB61" s="109" t="s">
        <v>60</v>
      </c>
      <c r="AC61" s="110"/>
      <c r="AD61" s="110"/>
      <c r="AE61" s="111"/>
      <c r="AF61" s="106" t="s">
        <v>61</v>
      </c>
      <c r="AG61" s="107"/>
      <c r="AH61" s="107"/>
      <c r="AI61" s="108"/>
      <c r="AJ61" s="106" t="s">
        <v>62</v>
      </c>
      <c r="AK61" s="107"/>
      <c r="AL61" s="107"/>
      <c r="AM61" s="108"/>
      <c r="AN61" s="109" t="s">
        <v>63</v>
      </c>
      <c r="AO61" s="110"/>
      <c r="AP61" s="110"/>
      <c r="AQ61" s="111"/>
      <c r="AR61" s="114" t="s">
        <v>64</v>
      </c>
      <c r="AS61" s="114"/>
      <c r="AT61" s="114"/>
      <c r="AU61" s="114"/>
    </row>
    <row r="62" spans="1:47" ht="42">
      <c r="A62" s="114"/>
      <c r="B62" s="114"/>
      <c r="C62" s="114"/>
      <c r="D62" s="29" t="s">
        <v>65</v>
      </c>
      <c r="E62" s="30" t="s">
        <v>66</v>
      </c>
      <c r="F62" s="30" t="s">
        <v>67</v>
      </c>
      <c r="G62" s="30" t="s">
        <v>124</v>
      </c>
      <c r="H62" s="29" t="s">
        <v>65</v>
      </c>
      <c r="I62" s="30" t="s">
        <v>66</v>
      </c>
      <c r="J62" s="30" t="s">
        <v>67</v>
      </c>
      <c r="K62" s="30" t="s">
        <v>124</v>
      </c>
      <c r="L62" s="29" t="s">
        <v>65</v>
      </c>
      <c r="M62" s="30" t="s">
        <v>66</v>
      </c>
      <c r="N62" s="30" t="s">
        <v>67</v>
      </c>
      <c r="O62" s="30" t="s">
        <v>124</v>
      </c>
      <c r="P62" s="29" t="s">
        <v>65</v>
      </c>
      <c r="Q62" s="30" t="s">
        <v>66</v>
      </c>
      <c r="R62" s="30" t="s">
        <v>67</v>
      </c>
      <c r="S62" s="30" t="s">
        <v>124</v>
      </c>
      <c r="T62" s="29" t="s">
        <v>65</v>
      </c>
      <c r="U62" s="30" t="s">
        <v>66</v>
      </c>
      <c r="V62" s="30" t="s">
        <v>67</v>
      </c>
      <c r="W62" s="30" t="s">
        <v>124</v>
      </c>
      <c r="X62" s="29" t="s">
        <v>65</v>
      </c>
      <c r="Y62" s="30" t="s">
        <v>66</v>
      </c>
      <c r="Z62" s="30" t="s">
        <v>67</v>
      </c>
      <c r="AA62" s="30" t="s">
        <v>124</v>
      </c>
      <c r="AB62" s="29" t="s">
        <v>65</v>
      </c>
      <c r="AC62" s="30" t="s">
        <v>66</v>
      </c>
      <c r="AD62" s="30" t="s">
        <v>67</v>
      </c>
      <c r="AE62" s="30" t="s">
        <v>124</v>
      </c>
      <c r="AF62" s="29" t="s">
        <v>65</v>
      </c>
      <c r="AG62" s="30" t="s">
        <v>66</v>
      </c>
      <c r="AH62" s="30" t="s">
        <v>67</v>
      </c>
      <c r="AI62" s="30" t="s">
        <v>124</v>
      </c>
      <c r="AJ62" s="29" t="s">
        <v>65</v>
      </c>
      <c r="AK62" s="30" t="s">
        <v>66</v>
      </c>
      <c r="AL62" s="30" t="s">
        <v>67</v>
      </c>
      <c r="AM62" s="30" t="s">
        <v>124</v>
      </c>
      <c r="AN62" s="29" t="s">
        <v>65</v>
      </c>
      <c r="AO62" s="30" t="s">
        <v>66</v>
      </c>
      <c r="AP62" s="30" t="s">
        <v>67</v>
      </c>
      <c r="AQ62" s="30" t="s">
        <v>124</v>
      </c>
      <c r="AR62" s="29" t="s">
        <v>65</v>
      </c>
      <c r="AS62" s="30" t="s">
        <v>66</v>
      </c>
      <c r="AT62" s="30" t="s">
        <v>67</v>
      </c>
      <c r="AU62" s="30" t="s">
        <v>124</v>
      </c>
    </row>
    <row r="63" spans="1:47" s="75" customFormat="1" ht="24.75" customHeight="1">
      <c r="A63" s="71" t="s">
        <v>68</v>
      </c>
      <c r="B63" s="72">
        <v>1249</v>
      </c>
      <c r="C63" s="73">
        <v>36997</v>
      </c>
      <c r="D63" s="71"/>
      <c r="E63" s="71">
        <v>1573.74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>
        <v>149.88</v>
      </c>
      <c r="AH63" s="71"/>
      <c r="AI63" s="71"/>
      <c r="AJ63" s="71"/>
      <c r="AK63" s="71">
        <v>149.88</v>
      </c>
      <c r="AL63" s="71"/>
      <c r="AM63" s="71"/>
      <c r="AN63" s="71"/>
      <c r="AO63" s="71"/>
      <c r="AP63" s="71"/>
      <c r="AQ63" s="71"/>
      <c r="AR63" s="71"/>
      <c r="AS63" s="71">
        <v>1873.5</v>
      </c>
      <c r="AT63" s="71"/>
      <c r="AU63" s="71"/>
    </row>
    <row r="64" spans="1:47" s="75" customFormat="1" ht="24.75" customHeight="1">
      <c r="A64" s="71" t="s">
        <v>69</v>
      </c>
      <c r="B64" s="72">
        <v>1196</v>
      </c>
      <c r="C64" s="73">
        <v>35297</v>
      </c>
      <c r="D64" s="71"/>
      <c r="E64" s="71">
        <v>1506.96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>
        <v>155.48</v>
      </c>
      <c r="AH64" s="71"/>
      <c r="AI64" s="71"/>
      <c r="AJ64" s="71"/>
      <c r="AK64" s="71">
        <v>155.48</v>
      </c>
      <c r="AL64" s="71"/>
      <c r="AM64" s="71"/>
      <c r="AN64" s="71"/>
      <c r="AO64" s="71"/>
      <c r="AP64" s="71"/>
      <c r="AQ64" s="71"/>
      <c r="AR64" s="71"/>
      <c r="AS64" s="71">
        <v>1817.92</v>
      </c>
      <c r="AT64" s="71"/>
      <c r="AU64" s="71"/>
    </row>
    <row r="65" spans="1:47" s="75" customFormat="1" ht="24.75" customHeight="1">
      <c r="A65" s="71" t="s">
        <v>70</v>
      </c>
      <c r="B65" s="72">
        <v>1239</v>
      </c>
      <c r="C65" s="73">
        <v>38306</v>
      </c>
      <c r="D65" s="71"/>
      <c r="E65" s="71">
        <v>1189.44</v>
      </c>
      <c r="F65" s="71"/>
      <c r="G65" s="71"/>
      <c r="H65" s="71"/>
      <c r="I65" s="76">
        <v>260.19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>
        <v>136.29</v>
      </c>
      <c r="Z65" s="71"/>
      <c r="AA65" s="71"/>
      <c r="AB65" s="71"/>
      <c r="AC65" s="71"/>
      <c r="AD65" s="71"/>
      <c r="AE65" s="71"/>
      <c r="AF65" s="71"/>
      <c r="AG65" s="71">
        <v>136.29</v>
      </c>
      <c r="AH65" s="71"/>
      <c r="AI65" s="71"/>
      <c r="AJ65" s="71"/>
      <c r="AK65" s="71">
        <v>136.29</v>
      </c>
      <c r="AL65" s="71"/>
      <c r="AM65" s="71"/>
      <c r="AN65" s="71"/>
      <c r="AO65" s="71"/>
      <c r="AP65" s="71"/>
      <c r="AQ65" s="71"/>
      <c r="AR65" s="71"/>
      <c r="AS65" s="76">
        <v>1858.5</v>
      </c>
      <c r="AT65" s="71"/>
      <c r="AU65" s="71"/>
    </row>
    <row r="66" spans="1:47" s="75" customFormat="1" ht="24.75" customHeight="1">
      <c r="A66" s="71" t="s">
        <v>71</v>
      </c>
      <c r="B66" s="72">
        <v>1161</v>
      </c>
      <c r="C66" s="73">
        <v>34680</v>
      </c>
      <c r="D66" s="71"/>
      <c r="E66" s="71">
        <v>1161</v>
      </c>
      <c r="F66" s="71"/>
      <c r="G66" s="71"/>
      <c r="H66" s="71"/>
      <c r="I66" s="76">
        <v>232.2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>
        <v>116.1</v>
      </c>
      <c r="Z66" s="71"/>
      <c r="AA66" s="71"/>
      <c r="AB66" s="71"/>
      <c r="AC66" s="71"/>
      <c r="AD66" s="71"/>
      <c r="AE66" s="71"/>
      <c r="AF66" s="71"/>
      <c r="AG66" s="71">
        <v>116.1</v>
      </c>
      <c r="AH66" s="71"/>
      <c r="AI66" s="71"/>
      <c r="AJ66" s="71"/>
      <c r="AK66" s="71">
        <v>116.1</v>
      </c>
      <c r="AL66" s="71"/>
      <c r="AM66" s="71"/>
      <c r="AN66" s="71"/>
      <c r="AO66" s="71"/>
      <c r="AP66" s="71"/>
      <c r="AQ66" s="71"/>
      <c r="AR66" s="71"/>
      <c r="AS66" s="71">
        <v>1741.5</v>
      </c>
      <c r="AT66" s="71"/>
      <c r="AU66" s="71"/>
    </row>
    <row r="67" spans="1:47" s="75" customFormat="1" ht="24.75" customHeight="1">
      <c r="A67" s="71" t="s">
        <v>72</v>
      </c>
      <c r="B67" s="72">
        <v>1247</v>
      </c>
      <c r="C67" s="73">
        <v>38725</v>
      </c>
      <c r="D67" s="71"/>
      <c r="E67" s="71">
        <v>1247</v>
      </c>
      <c r="F67" s="71"/>
      <c r="G67" s="71"/>
      <c r="H67" s="71"/>
      <c r="I67" s="76">
        <v>249.4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>
        <v>124.7</v>
      </c>
      <c r="Z67" s="71"/>
      <c r="AA67" s="71"/>
      <c r="AB67" s="71"/>
      <c r="AC67" s="71"/>
      <c r="AD67" s="71"/>
      <c r="AE67" s="71"/>
      <c r="AF67" s="71"/>
      <c r="AG67" s="71">
        <v>124.7</v>
      </c>
      <c r="AH67" s="71"/>
      <c r="AI67" s="71"/>
      <c r="AJ67" s="71"/>
      <c r="AK67" s="71">
        <v>124.7</v>
      </c>
      <c r="AL67" s="71"/>
      <c r="AM67" s="71"/>
      <c r="AN67" s="71"/>
      <c r="AO67" s="71"/>
      <c r="AP67" s="71"/>
      <c r="AQ67" s="71"/>
      <c r="AR67" s="71"/>
      <c r="AS67" s="71">
        <v>1870.5</v>
      </c>
      <c r="AT67" s="71"/>
      <c r="AU67" s="71"/>
    </row>
    <row r="68" spans="1:48" s="75" customFormat="1" ht="24.75" customHeight="1">
      <c r="A68" s="71" t="s">
        <v>64</v>
      </c>
      <c r="B68" s="77">
        <v>6092</v>
      </c>
      <c r="C68" s="77">
        <v>184005</v>
      </c>
      <c r="D68" s="79">
        <v>6949</v>
      </c>
      <c r="E68" s="77">
        <v>6678.14</v>
      </c>
      <c r="F68" s="77">
        <v>270.8600000000006</v>
      </c>
      <c r="G68" s="72"/>
      <c r="H68" s="79">
        <v>560</v>
      </c>
      <c r="I68" s="77">
        <v>741.79</v>
      </c>
      <c r="J68" s="77">
        <v>-181.79</v>
      </c>
      <c r="K68" s="72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9">
        <v>302</v>
      </c>
      <c r="Y68" s="77">
        <v>377.09</v>
      </c>
      <c r="Z68" s="77">
        <v>-75.09</v>
      </c>
      <c r="AA68" s="72"/>
      <c r="AB68" s="77"/>
      <c r="AC68" s="77"/>
      <c r="AD68" s="77"/>
      <c r="AE68" s="77"/>
      <c r="AF68" s="79">
        <v>635</v>
      </c>
      <c r="AG68" s="77">
        <v>682.45</v>
      </c>
      <c r="AH68" s="77">
        <v>-47.45</v>
      </c>
      <c r="AI68" s="72"/>
      <c r="AJ68" s="79">
        <v>746</v>
      </c>
      <c r="AK68" s="77">
        <v>682.45</v>
      </c>
      <c r="AL68" s="77">
        <v>63.55</v>
      </c>
      <c r="AM68" s="72"/>
      <c r="AN68" s="77"/>
      <c r="AO68" s="77"/>
      <c r="AP68" s="77"/>
      <c r="AQ68" s="77"/>
      <c r="AR68" s="78">
        <v>9192</v>
      </c>
      <c r="AS68" s="77">
        <v>9161.92</v>
      </c>
      <c r="AT68" s="83">
        <v>30.079999999999927</v>
      </c>
      <c r="AU68" s="47">
        <v>0</v>
      </c>
      <c r="AV68" s="81"/>
    </row>
    <row r="69" spans="4:47" ht="14.25">
      <c r="D69" s="10">
        <v>1.49</v>
      </c>
      <c r="AQ69" s="11"/>
      <c r="AR69" s="11"/>
      <c r="AS69" s="11"/>
      <c r="AT69" s="36"/>
      <c r="AU69" s="32"/>
    </row>
    <row r="70" spans="44:47" ht="14.25">
      <c r="AR70" s="37"/>
      <c r="AT70" s="40"/>
      <c r="AU70" s="39"/>
    </row>
    <row r="72" spans="1:46" ht="15">
      <c r="A72" s="113" t="s">
        <v>88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9"/>
      <c r="AT72" s="9"/>
    </row>
    <row r="73" spans="1:47" ht="33" customHeight="1">
      <c r="A73" s="114" t="s">
        <v>51</v>
      </c>
      <c r="B73" s="114" t="s">
        <v>52</v>
      </c>
      <c r="C73" s="114" t="s">
        <v>53</v>
      </c>
      <c r="D73" s="109" t="s">
        <v>54</v>
      </c>
      <c r="E73" s="110"/>
      <c r="F73" s="110"/>
      <c r="G73" s="111"/>
      <c r="H73" s="106" t="s">
        <v>55</v>
      </c>
      <c r="I73" s="107"/>
      <c r="J73" s="107"/>
      <c r="K73" s="108"/>
      <c r="L73" s="109" t="s">
        <v>56</v>
      </c>
      <c r="M73" s="110"/>
      <c r="N73" s="110"/>
      <c r="O73" s="111"/>
      <c r="P73" s="109" t="s">
        <v>57</v>
      </c>
      <c r="Q73" s="110"/>
      <c r="R73" s="110"/>
      <c r="S73" s="111"/>
      <c r="T73" s="109" t="s">
        <v>58</v>
      </c>
      <c r="U73" s="110"/>
      <c r="V73" s="110"/>
      <c r="W73" s="111"/>
      <c r="X73" s="106" t="s">
        <v>59</v>
      </c>
      <c r="Y73" s="107"/>
      <c r="Z73" s="107"/>
      <c r="AA73" s="108"/>
      <c r="AB73" s="109" t="s">
        <v>60</v>
      </c>
      <c r="AC73" s="110"/>
      <c r="AD73" s="110"/>
      <c r="AE73" s="111"/>
      <c r="AF73" s="106" t="s">
        <v>61</v>
      </c>
      <c r="AG73" s="107"/>
      <c r="AH73" s="107"/>
      <c r="AI73" s="108"/>
      <c r="AJ73" s="106" t="s">
        <v>62</v>
      </c>
      <c r="AK73" s="107"/>
      <c r="AL73" s="107"/>
      <c r="AM73" s="108"/>
      <c r="AN73" s="109" t="s">
        <v>63</v>
      </c>
      <c r="AO73" s="110"/>
      <c r="AP73" s="110"/>
      <c r="AQ73" s="111"/>
      <c r="AR73" s="114" t="s">
        <v>64</v>
      </c>
      <c r="AS73" s="114"/>
      <c r="AT73" s="114"/>
      <c r="AU73" s="114"/>
    </row>
    <row r="74" spans="1:47" ht="42">
      <c r="A74" s="114"/>
      <c r="B74" s="114"/>
      <c r="C74" s="114"/>
      <c r="D74" s="29" t="s">
        <v>65</v>
      </c>
      <c r="E74" s="30" t="s">
        <v>66</v>
      </c>
      <c r="F74" s="30" t="s">
        <v>67</v>
      </c>
      <c r="G74" s="30" t="s">
        <v>124</v>
      </c>
      <c r="H74" s="29" t="s">
        <v>65</v>
      </c>
      <c r="I74" s="30" t="s">
        <v>66</v>
      </c>
      <c r="J74" s="30" t="s">
        <v>67</v>
      </c>
      <c r="K74" s="30" t="s">
        <v>124</v>
      </c>
      <c r="L74" s="29" t="s">
        <v>65</v>
      </c>
      <c r="M74" s="30" t="s">
        <v>66</v>
      </c>
      <c r="N74" s="30" t="s">
        <v>67</v>
      </c>
      <c r="O74" s="30" t="s">
        <v>124</v>
      </c>
      <c r="P74" s="29" t="s">
        <v>65</v>
      </c>
      <c r="Q74" s="30" t="s">
        <v>66</v>
      </c>
      <c r="R74" s="30" t="s">
        <v>67</v>
      </c>
      <c r="S74" s="30" t="s">
        <v>124</v>
      </c>
      <c r="T74" s="29" t="s">
        <v>65</v>
      </c>
      <c r="U74" s="30" t="s">
        <v>66</v>
      </c>
      <c r="V74" s="30" t="s">
        <v>67</v>
      </c>
      <c r="W74" s="30" t="s">
        <v>124</v>
      </c>
      <c r="X74" s="29" t="s">
        <v>65</v>
      </c>
      <c r="Y74" s="30" t="s">
        <v>66</v>
      </c>
      <c r="Z74" s="30" t="s">
        <v>67</v>
      </c>
      <c r="AA74" s="30" t="s">
        <v>124</v>
      </c>
      <c r="AB74" s="29" t="s">
        <v>65</v>
      </c>
      <c r="AC74" s="30" t="s">
        <v>66</v>
      </c>
      <c r="AD74" s="30" t="s">
        <v>67</v>
      </c>
      <c r="AE74" s="30" t="s">
        <v>124</v>
      </c>
      <c r="AF74" s="29" t="s">
        <v>65</v>
      </c>
      <c r="AG74" s="30" t="s">
        <v>66</v>
      </c>
      <c r="AH74" s="30" t="s">
        <v>67</v>
      </c>
      <c r="AI74" s="30" t="s">
        <v>124</v>
      </c>
      <c r="AJ74" s="29" t="s">
        <v>65</v>
      </c>
      <c r="AK74" s="30" t="s">
        <v>66</v>
      </c>
      <c r="AL74" s="30" t="s">
        <v>67</v>
      </c>
      <c r="AM74" s="30" t="s">
        <v>124</v>
      </c>
      <c r="AN74" s="29" t="s">
        <v>65</v>
      </c>
      <c r="AO74" s="30" t="s">
        <v>66</v>
      </c>
      <c r="AP74" s="30" t="s">
        <v>67</v>
      </c>
      <c r="AQ74" s="30" t="s">
        <v>124</v>
      </c>
      <c r="AR74" s="29" t="s">
        <v>65</v>
      </c>
      <c r="AS74" s="30" t="s">
        <v>66</v>
      </c>
      <c r="AT74" s="30" t="s">
        <v>67</v>
      </c>
      <c r="AU74" s="30" t="s">
        <v>124</v>
      </c>
    </row>
    <row r="75" spans="1:49" s="75" customFormat="1" ht="24.75" customHeight="1">
      <c r="A75" s="71" t="s">
        <v>68</v>
      </c>
      <c r="B75" s="72">
        <v>1244</v>
      </c>
      <c r="C75" s="73">
        <v>37089</v>
      </c>
      <c r="D75" s="71"/>
      <c r="E75" s="71">
        <v>1567.44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>
        <v>149.28</v>
      </c>
      <c r="AH75" s="71"/>
      <c r="AI75" s="71"/>
      <c r="AJ75" s="71"/>
      <c r="AK75" s="71">
        <v>149.28</v>
      </c>
      <c r="AL75" s="71"/>
      <c r="AM75" s="71"/>
      <c r="AN75" s="71"/>
      <c r="AO75" s="71"/>
      <c r="AP75" s="71"/>
      <c r="AQ75" s="71"/>
      <c r="AR75" s="71"/>
      <c r="AS75" s="71">
        <v>1866</v>
      </c>
      <c r="AT75" s="71"/>
      <c r="AU75" s="71"/>
      <c r="AW75" s="84"/>
    </row>
    <row r="76" spans="1:47" s="75" customFormat="1" ht="24.75" customHeight="1">
      <c r="A76" s="71" t="s">
        <v>69</v>
      </c>
      <c r="B76" s="72">
        <v>1242</v>
      </c>
      <c r="C76" s="73">
        <v>36959</v>
      </c>
      <c r="D76" s="71"/>
      <c r="E76" s="71">
        <v>1564.92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>
        <v>161.46</v>
      </c>
      <c r="AH76" s="71"/>
      <c r="AI76" s="71"/>
      <c r="AJ76" s="71"/>
      <c r="AK76" s="71">
        <v>161.46</v>
      </c>
      <c r="AL76" s="71"/>
      <c r="AM76" s="71"/>
      <c r="AN76" s="71"/>
      <c r="AO76" s="71"/>
      <c r="AP76" s="71"/>
      <c r="AQ76" s="71"/>
      <c r="AR76" s="71"/>
      <c r="AS76" s="71">
        <v>1887.84</v>
      </c>
      <c r="AT76" s="71"/>
      <c r="AU76" s="71"/>
    </row>
    <row r="77" spans="1:47" s="75" customFormat="1" ht="24.75" customHeight="1">
      <c r="A77" s="71" t="s">
        <v>70</v>
      </c>
      <c r="B77" s="72">
        <v>1181</v>
      </c>
      <c r="C77" s="73">
        <v>35297</v>
      </c>
      <c r="D77" s="71"/>
      <c r="E77" s="71">
        <v>1133.76</v>
      </c>
      <c r="F77" s="71"/>
      <c r="G77" s="71"/>
      <c r="H77" s="71"/>
      <c r="I77" s="76">
        <v>248.01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>
        <v>129.91</v>
      </c>
      <c r="Z77" s="71"/>
      <c r="AA77" s="71"/>
      <c r="AB77" s="71"/>
      <c r="AC77" s="71"/>
      <c r="AD77" s="71"/>
      <c r="AE77" s="71"/>
      <c r="AF77" s="71"/>
      <c r="AG77" s="71">
        <v>129.91</v>
      </c>
      <c r="AH77" s="71"/>
      <c r="AI77" s="71"/>
      <c r="AJ77" s="71"/>
      <c r="AK77" s="71">
        <v>129.91</v>
      </c>
      <c r="AL77" s="71"/>
      <c r="AM77" s="71"/>
      <c r="AN77" s="71"/>
      <c r="AO77" s="71"/>
      <c r="AP77" s="71"/>
      <c r="AQ77" s="71"/>
      <c r="AR77" s="71"/>
      <c r="AS77" s="76">
        <v>1771.5</v>
      </c>
      <c r="AT77" s="71"/>
      <c r="AU77" s="71"/>
    </row>
    <row r="78" spans="1:47" s="75" customFormat="1" ht="24.75" customHeight="1">
      <c r="A78" s="71" t="s">
        <v>71</v>
      </c>
      <c r="B78" s="72">
        <v>1240</v>
      </c>
      <c r="C78" s="73">
        <v>38306</v>
      </c>
      <c r="D78" s="71"/>
      <c r="E78" s="71">
        <v>1240</v>
      </c>
      <c r="F78" s="71"/>
      <c r="G78" s="71"/>
      <c r="H78" s="71"/>
      <c r="I78" s="76">
        <v>248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>
        <v>124</v>
      </c>
      <c r="Z78" s="71"/>
      <c r="AA78" s="71"/>
      <c r="AB78" s="71"/>
      <c r="AC78" s="71"/>
      <c r="AD78" s="71"/>
      <c r="AE78" s="71"/>
      <c r="AF78" s="71"/>
      <c r="AG78" s="71">
        <v>124</v>
      </c>
      <c r="AH78" s="71"/>
      <c r="AI78" s="71"/>
      <c r="AJ78" s="71"/>
      <c r="AK78" s="71">
        <v>124</v>
      </c>
      <c r="AL78" s="71"/>
      <c r="AM78" s="71"/>
      <c r="AN78" s="71"/>
      <c r="AO78" s="71"/>
      <c r="AP78" s="71"/>
      <c r="AQ78" s="71"/>
      <c r="AR78" s="71"/>
      <c r="AS78" s="71">
        <v>1860</v>
      </c>
      <c r="AT78" s="71"/>
      <c r="AU78" s="71"/>
    </row>
    <row r="79" spans="1:47" s="75" customFormat="1" ht="24.75" customHeight="1">
      <c r="A79" s="71" t="s">
        <v>72</v>
      </c>
      <c r="B79" s="72">
        <v>1153</v>
      </c>
      <c r="C79" s="73">
        <v>34866</v>
      </c>
      <c r="D79" s="71"/>
      <c r="E79" s="71">
        <v>1153</v>
      </c>
      <c r="F79" s="71"/>
      <c r="G79" s="71"/>
      <c r="H79" s="71"/>
      <c r="I79" s="76">
        <v>230.6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>
        <v>115.3</v>
      </c>
      <c r="Z79" s="71"/>
      <c r="AA79" s="71"/>
      <c r="AB79" s="71"/>
      <c r="AC79" s="71"/>
      <c r="AD79" s="71"/>
      <c r="AE79" s="71"/>
      <c r="AF79" s="71"/>
      <c r="AG79" s="71">
        <v>115.3</v>
      </c>
      <c r="AH79" s="71"/>
      <c r="AI79" s="71"/>
      <c r="AJ79" s="71"/>
      <c r="AK79" s="71">
        <v>115.3</v>
      </c>
      <c r="AL79" s="71"/>
      <c r="AM79" s="71"/>
      <c r="AN79" s="71"/>
      <c r="AO79" s="71"/>
      <c r="AP79" s="71"/>
      <c r="AQ79" s="71"/>
      <c r="AR79" s="71"/>
      <c r="AS79" s="71">
        <v>1729.5</v>
      </c>
      <c r="AT79" s="71"/>
      <c r="AU79" s="71"/>
    </row>
    <row r="80" spans="1:48" s="75" customFormat="1" ht="24.75" customHeight="1">
      <c r="A80" s="71" t="s">
        <v>64</v>
      </c>
      <c r="B80" s="77">
        <v>6060</v>
      </c>
      <c r="C80" s="77">
        <v>182517</v>
      </c>
      <c r="D80" s="79">
        <v>6949</v>
      </c>
      <c r="E80" s="77">
        <v>6659.12</v>
      </c>
      <c r="F80" s="77">
        <v>289.88</v>
      </c>
      <c r="G80" s="72"/>
      <c r="H80" s="79">
        <v>560</v>
      </c>
      <c r="I80" s="77">
        <v>726.61</v>
      </c>
      <c r="J80" s="77">
        <v>-166.61</v>
      </c>
      <c r="K80" s="72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9">
        <v>302</v>
      </c>
      <c r="Y80" s="77">
        <v>369.21</v>
      </c>
      <c r="Z80" s="77">
        <v>-67.21</v>
      </c>
      <c r="AA80" s="72"/>
      <c r="AB80" s="77"/>
      <c r="AC80" s="77"/>
      <c r="AD80" s="77"/>
      <c r="AE80" s="77"/>
      <c r="AF80" s="79">
        <v>635</v>
      </c>
      <c r="AG80" s="77">
        <v>679.95</v>
      </c>
      <c r="AH80" s="77">
        <v>-44.95</v>
      </c>
      <c r="AI80" s="72"/>
      <c r="AJ80" s="79">
        <v>746</v>
      </c>
      <c r="AK80" s="77">
        <v>679.95</v>
      </c>
      <c r="AL80" s="77">
        <v>66.05</v>
      </c>
      <c r="AM80" s="72"/>
      <c r="AN80" s="77"/>
      <c r="AO80" s="77"/>
      <c r="AP80" s="77"/>
      <c r="AQ80" s="77"/>
      <c r="AR80" s="78">
        <v>9192</v>
      </c>
      <c r="AS80" s="77">
        <v>9114.84</v>
      </c>
      <c r="AT80" s="77">
        <v>77.15999999999985</v>
      </c>
      <c r="AU80" s="47">
        <v>0</v>
      </c>
      <c r="AV80" s="81"/>
    </row>
    <row r="81" spans="4:47" ht="14.25">
      <c r="D81" s="10">
        <v>1.49</v>
      </c>
      <c r="AQ81" s="11"/>
      <c r="AR81" s="11"/>
      <c r="AS81" s="11"/>
      <c r="AT81" s="36"/>
      <c r="AU81" s="32"/>
    </row>
    <row r="82" spans="44:47" ht="14.25">
      <c r="AR82" s="37"/>
      <c r="AT82" s="41"/>
      <c r="AU82" s="39"/>
    </row>
    <row r="84" spans="1:46" ht="15">
      <c r="A84" s="113" t="s">
        <v>89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9"/>
      <c r="AT84" s="9"/>
    </row>
    <row r="85" spans="1:47" ht="34.5" customHeight="1">
      <c r="A85" s="114" t="s">
        <v>51</v>
      </c>
      <c r="B85" s="114" t="s">
        <v>52</v>
      </c>
      <c r="C85" s="114" t="s">
        <v>53</v>
      </c>
      <c r="D85" s="109" t="s">
        <v>54</v>
      </c>
      <c r="E85" s="110"/>
      <c r="F85" s="110"/>
      <c r="G85" s="111"/>
      <c r="H85" s="106" t="s">
        <v>55</v>
      </c>
      <c r="I85" s="107"/>
      <c r="J85" s="107"/>
      <c r="K85" s="108"/>
      <c r="L85" s="109" t="s">
        <v>56</v>
      </c>
      <c r="M85" s="110"/>
      <c r="N85" s="110"/>
      <c r="O85" s="111"/>
      <c r="P85" s="109" t="s">
        <v>57</v>
      </c>
      <c r="Q85" s="110"/>
      <c r="R85" s="110"/>
      <c r="S85" s="111"/>
      <c r="T85" s="109" t="s">
        <v>58</v>
      </c>
      <c r="U85" s="110"/>
      <c r="V85" s="110"/>
      <c r="W85" s="111"/>
      <c r="X85" s="106" t="s">
        <v>59</v>
      </c>
      <c r="Y85" s="107"/>
      <c r="Z85" s="107"/>
      <c r="AA85" s="108"/>
      <c r="AB85" s="109" t="s">
        <v>60</v>
      </c>
      <c r="AC85" s="110"/>
      <c r="AD85" s="110"/>
      <c r="AE85" s="111"/>
      <c r="AF85" s="106" t="s">
        <v>61</v>
      </c>
      <c r="AG85" s="107"/>
      <c r="AH85" s="107"/>
      <c r="AI85" s="108"/>
      <c r="AJ85" s="106" t="s">
        <v>62</v>
      </c>
      <c r="AK85" s="107"/>
      <c r="AL85" s="107"/>
      <c r="AM85" s="108"/>
      <c r="AN85" s="109" t="s">
        <v>63</v>
      </c>
      <c r="AO85" s="110"/>
      <c r="AP85" s="110"/>
      <c r="AQ85" s="111"/>
      <c r="AR85" s="114" t="s">
        <v>64</v>
      </c>
      <c r="AS85" s="114"/>
      <c r="AT85" s="114"/>
      <c r="AU85" s="114"/>
    </row>
    <row r="86" spans="1:47" ht="42">
      <c r="A86" s="114"/>
      <c r="B86" s="114"/>
      <c r="C86" s="114"/>
      <c r="D86" s="29" t="s">
        <v>65</v>
      </c>
      <c r="E86" s="30" t="s">
        <v>66</v>
      </c>
      <c r="F86" s="30" t="s">
        <v>67</v>
      </c>
      <c r="G86" s="30" t="s">
        <v>124</v>
      </c>
      <c r="H86" s="29" t="s">
        <v>65</v>
      </c>
      <c r="I86" s="30" t="s">
        <v>66</v>
      </c>
      <c r="J86" s="30" t="s">
        <v>67</v>
      </c>
      <c r="K86" s="30" t="s">
        <v>124</v>
      </c>
      <c r="L86" s="29" t="s">
        <v>65</v>
      </c>
      <c r="M86" s="30" t="s">
        <v>66</v>
      </c>
      <c r="N86" s="30" t="s">
        <v>67</v>
      </c>
      <c r="O86" s="30" t="s">
        <v>124</v>
      </c>
      <c r="P86" s="29" t="s">
        <v>65</v>
      </c>
      <c r="Q86" s="30" t="s">
        <v>66</v>
      </c>
      <c r="R86" s="30" t="s">
        <v>67</v>
      </c>
      <c r="S86" s="30" t="s">
        <v>124</v>
      </c>
      <c r="T86" s="29" t="s">
        <v>65</v>
      </c>
      <c r="U86" s="30" t="s">
        <v>66</v>
      </c>
      <c r="V86" s="30" t="s">
        <v>67</v>
      </c>
      <c r="W86" s="30" t="s">
        <v>124</v>
      </c>
      <c r="X86" s="29" t="s">
        <v>65</v>
      </c>
      <c r="Y86" s="30" t="s">
        <v>66</v>
      </c>
      <c r="Z86" s="30" t="s">
        <v>67</v>
      </c>
      <c r="AA86" s="30" t="s">
        <v>124</v>
      </c>
      <c r="AB86" s="29" t="s">
        <v>65</v>
      </c>
      <c r="AC86" s="30" t="s">
        <v>66</v>
      </c>
      <c r="AD86" s="30" t="s">
        <v>67</v>
      </c>
      <c r="AE86" s="30" t="s">
        <v>124</v>
      </c>
      <c r="AF86" s="29" t="s">
        <v>65</v>
      </c>
      <c r="AG86" s="30" t="s">
        <v>66</v>
      </c>
      <c r="AH86" s="30" t="s">
        <v>67</v>
      </c>
      <c r="AI86" s="30" t="s">
        <v>124</v>
      </c>
      <c r="AJ86" s="29" t="s">
        <v>65</v>
      </c>
      <c r="AK86" s="30" t="s">
        <v>66</v>
      </c>
      <c r="AL86" s="30" t="s">
        <v>67</v>
      </c>
      <c r="AM86" s="30" t="s">
        <v>124</v>
      </c>
      <c r="AN86" s="29" t="s">
        <v>65</v>
      </c>
      <c r="AO86" s="30" t="s">
        <v>66</v>
      </c>
      <c r="AP86" s="30" t="s">
        <v>67</v>
      </c>
      <c r="AQ86" s="30" t="s">
        <v>124</v>
      </c>
      <c r="AR86" s="29" t="s">
        <v>65</v>
      </c>
      <c r="AS86" s="30" t="s">
        <v>66</v>
      </c>
      <c r="AT86" s="30" t="s">
        <v>67</v>
      </c>
      <c r="AU86" s="30" t="s">
        <v>124</v>
      </c>
    </row>
    <row r="87" spans="1:47" s="75" customFormat="1" ht="24.75" customHeight="1">
      <c r="A87" s="71" t="s">
        <v>68</v>
      </c>
      <c r="B87" s="72">
        <v>1240</v>
      </c>
      <c r="C87" s="73">
        <v>36776</v>
      </c>
      <c r="D87" s="71"/>
      <c r="E87" s="71">
        <v>1562.4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>
        <v>148.8</v>
      </c>
      <c r="AH87" s="71"/>
      <c r="AI87" s="71"/>
      <c r="AJ87" s="71"/>
      <c r="AK87" s="71">
        <v>148.8</v>
      </c>
      <c r="AL87" s="71"/>
      <c r="AM87" s="71"/>
      <c r="AN87" s="71"/>
      <c r="AO87" s="71"/>
      <c r="AP87" s="71"/>
      <c r="AQ87" s="71"/>
      <c r="AR87" s="71"/>
      <c r="AS87" s="71">
        <v>1860</v>
      </c>
      <c r="AT87" s="71"/>
      <c r="AU87" s="71"/>
    </row>
    <row r="88" spans="1:47" s="75" customFormat="1" ht="24.75" customHeight="1">
      <c r="A88" s="71" t="s">
        <v>69</v>
      </c>
      <c r="B88" s="72">
        <v>1238</v>
      </c>
      <c r="C88" s="73">
        <v>37086</v>
      </c>
      <c r="D88" s="71"/>
      <c r="E88" s="71">
        <v>1559.88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>
        <v>160.94</v>
      </c>
      <c r="AH88" s="71"/>
      <c r="AI88" s="71"/>
      <c r="AJ88" s="71"/>
      <c r="AK88" s="71">
        <v>160.94</v>
      </c>
      <c r="AL88" s="71"/>
      <c r="AM88" s="71"/>
      <c r="AN88" s="71"/>
      <c r="AO88" s="71"/>
      <c r="AP88" s="71"/>
      <c r="AQ88" s="71"/>
      <c r="AR88" s="71"/>
      <c r="AS88" s="71">
        <v>1881.76</v>
      </c>
      <c r="AT88" s="71"/>
      <c r="AU88" s="71"/>
    </row>
    <row r="89" spans="1:47" s="75" customFormat="1" ht="24.75" customHeight="1">
      <c r="A89" s="71" t="s">
        <v>70</v>
      </c>
      <c r="B89" s="72">
        <v>1226</v>
      </c>
      <c r="C89" s="73">
        <v>36959</v>
      </c>
      <c r="D89" s="71"/>
      <c r="E89" s="71">
        <v>1176.96</v>
      </c>
      <c r="F89" s="71"/>
      <c r="G89" s="71"/>
      <c r="H89" s="71"/>
      <c r="I89" s="76">
        <v>257.46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>
        <v>134.86</v>
      </c>
      <c r="Z89" s="71"/>
      <c r="AA89" s="71"/>
      <c r="AB89" s="71"/>
      <c r="AC89" s="71"/>
      <c r="AD89" s="71"/>
      <c r="AE89" s="71"/>
      <c r="AF89" s="71"/>
      <c r="AG89" s="71">
        <v>134.86</v>
      </c>
      <c r="AH89" s="71"/>
      <c r="AI89" s="71"/>
      <c r="AJ89" s="71"/>
      <c r="AK89" s="71">
        <v>134.86</v>
      </c>
      <c r="AL89" s="71"/>
      <c r="AM89" s="71"/>
      <c r="AN89" s="71"/>
      <c r="AO89" s="71"/>
      <c r="AP89" s="71"/>
      <c r="AQ89" s="71"/>
      <c r="AR89" s="71"/>
      <c r="AS89" s="76">
        <v>1839</v>
      </c>
      <c r="AT89" s="71"/>
      <c r="AU89" s="71"/>
    </row>
    <row r="90" spans="1:47" s="75" customFormat="1" ht="24.75" customHeight="1">
      <c r="A90" s="71" t="s">
        <v>71</v>
      </c>
      <c r="B90" s="72">
        <v>1174</v>
      </c>
      <c r="C90" s="73">
        <v>35297</v>
      </c>
      <c r="D90" s="71"/>
      <c r="E90" s="71">
        <v>1174</v>
      </c>
      <c r="F90" s="71"/>
      <c r="G90" s="71"/>
      <c r="H90" s="71"/>
      <c r="I90" s="76">
        <v>234.8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>
        <v>117.4</v>
      </c>
      <c r="Z90" s="71"/>
      <c r="AA90" s="71"/>
      <c r="AB90" s="71"/>
      <c r="AC90" s="71"/>
      <c r="AD90" s="71"/>
      <c r="AE90" s="71"/>
      <c r="AF90" s="71"/>
      <c r="AG90" s="71">
        <v>117.4</v>
      </c>
      <c r="AH90" s="71"/>
      <c r="AI90" s="71"/>
      <c r="AJ90" s="71"/>
      <c r="AK90" s="71">
        <v>117.4</v>
      </c>
      <c r="AL90" s="71"/>
      <c r="AM90" s="71"/>
      <c r="AN90" s="71"/>
      <c r="AO90" s="71"/>
      <c r="AP90" s="71"/>
      <c r="AQ90" s="71"/>
      <c r="AR90" s="71"/>
      <c r="AS90" s="71">
        <v>1761</v>
      </c>
      <c r="AT90" s="71"/>
      <c r="AU90" s="71"/>
    </row>
    <row r="91" spans="1:47" s="75" customFormat="1" ht="24.75" customHeight="1">
      <c r="A91" s="71" t="s">
        <v>72</v>
      </c>
      <c r="B91" s="72">
        <v>1232</v>
      </c>
      <c r="C91" s="73">
        <v>38306</v>
      </c>
      <c r="D91" s="71"/>
      <c r="E91" s="71">
        <v>1232</v>
      </c>
      <c r="F91" s="71"/>
      <c r="G91" s="71"/>
      <c r="H91" s="71"/>
      <c r="I91" s="76">
        <v>246.4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>
        <v>123.2</v>
      </c>
      <c r="Z91" s="71"/>
      <c r="AA91" s="71"/>
      <c r="AB91" s="71"/>
      <c r="AC91" s="71"/>
      <c r="AD91" s="71"/>
      <c r="AE91" s="71"/>
      <c r="AF91" s="71"/>
      <c r="AG91" s="71">
        <v>123.2</v>
      </c>
      <c r="AH91" s="71"/>
      <c r="AI91" s="71"/>
      <c r="AJ91" s="71"/>
      <c r="AK91" s="71">
        <v>123.2</v>
      </c>
      <c r="AL91" s="71"/>
      <c r="AM91" s="71"/>
      <c r="AN91" s="71"/>
      <c r="AO91" s="71"/>
      <c r="AP91" s="71"/>
      <c r="AQ91" s="71"/>
      <c r="AR91" s="71"/>
      <c r="AS91" s="71">
        <v>1848</v>
      </c>
      <c r="AT91" s="71"/>
      <c r="AU91" s="71"/>
    </row>
    <row r="92" spans="1:48" s="75" customFormat="1" ht="24.75" customHeight="1">
      <c r="A92" s="71" t="s">
        <v>64</v>
      </c>
      <c r="B92" s="77">
        <v>6110</v>
      </c>
      <c r="C92" s="77">
        <v>184424</v>
      </c>
      <c r="D92" s="79">
        <v>6949</v>
      </c>
      <c r="E92" s="77">
        <v>6705.24</v>
      </c>
      <c r="F92" s="77">
        <v>243.76</v>
      </c>
      <c r="G92" s="72"/>
      <c r="H92" s="79">
        <v>560</v>
      </c>
      <c r="I92" s="77">
        <v>738.66</v>
      </c>
      <c r="J92" s="77">
        <v>-178.66</v>
      </c>
      <c r="K92" s="72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9">
        <v>302</v>
      </c>
      <c r="Y92" s="77">
        <v>375.46</v>
      </c>
      <c r="Z92" s="77">
        <v>-73.46</v>
      </c>
      <c r="AA92" s="72"/>
      <c r="AB92" s="77"/>
      <c r="AC92" s="77"/>
      <c r="AD92" s="77"/>
      <c r="AE92" s="77"/>
      <c r="AF92" s="79">
        <v>635</v>
      </c>
      <c r="AG92" s="77">
        <v>685.2</v>
      </c>
      <c r="AH92" s="77">
        <v>-50.2</v>
      </c>
      <c r="AI92" s="72"/>
      <c r="AJ92" s="79">
        <v>746</v>
      </c>
      <c r="AK92" s="77">
        <v>685.2</v>
      </c>
      <c r="AL92" s="77">
        <v>60.8</v>
      </c>
      <c r="AM92" s="72"/>
      <c r="AN92" s="77"/>
      <c r="AO92" s="77"/>
      <c r="AP92" s="77"/>
      <c r="AQ92" s="77"/>
      <c r="AR92" s="78">
        <v>9192</v>
      </c>
      <c r="AS92" s="77">
        <v>9189.76</v>
      </c>
      <c r="AT92" s="83">
        <v>2.2399999999997817</v>
      </c>
      <c r="AU92" s="47">
        <v>0</v>
      </c>
      <c r="AV92" s="81"/>
    </row>
    <row r="93" spans="4:47" ht="14.25">
      <c r="D93" s="10">
        <v>1.48</v>
      </c>
      <c r="AQ93" s="11"/>
      <c r="AR93" s="11"/>
      <c r="AS93" s="11"/>
      <c r="AT93" s="35"/>
      <c r="AU93" s="32"/>
    </row>
    <row r="94" spans="44:47" ht="14.25">
      <c r="AR94" s="37"/>
      <c r="AT94" s="40"/>
      <c r="AU94" s="39"/>
    </row>
    <row r="96" spans="1:46" ht="15">
      <c r="A96" s="113" t="s">
        <v>90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9"/>
      <c r="AT96" s="9"/>
    </row>
    <row r="97" spans="1:47" ht="33" customHeight="1">
      <c r="A97" s="114" t="s">
        <v>51</v>
      </c>
      <c r="B97" s="114" t="s">
        <v>52</v>
      </c>
      <c r="C97" s="114" t="s">
        <v>53</v>
      </c>
      <c r="D97" s="109" t="s">
        <v>54</v>
      </c>
      <c r="E97" s="110"/>
      <c r="F97" s="110"/>
      <c r="G97" s="111"/>
      <c r="H97" s="106" t="s">
        <v>55</v>
      </c>
      <c r="I97" s="107"/>
      <c r="J97" s="107"/>
      <c r="K97" s="108"/>
      <c r="L97" s="109" t="s">
        <v>56</v>
      </c>
      <c r="M97" s="110"/>
      <c r="N97" s="110"/>
      <c r="O97" s="111"/>
      <c r="P97" s="109" t="s">
        <v>57</v>
      </c>
      <c r="Q97" s="110"/>
      <c r="R97" s="110"/>
      <c r="S97" s="111"/>
      <c r="T97" s="109" t="s">
        <v>58</v>
      </c>
      <c r="U97" s="110"/>
      <c r="V97" s="110"/>
      <c r="W97" s="111"/>
      <c r="X97" s="106" t="s">
        <v>59</v>
      </c>
      <c r="Y97" s="107"/>
      <c r="Z97" s="107"/>
      <c r="AA97" s="108"/>
      <c r="AB97" s="109" t="s">
        <v>60</v>
      </c>
      <c r="AC97" s="110"/>
      <c r="AD97" s="110"/>
      <c r="AE97" s="111"/>
      <c r="AF97" s="106" t="s">
        <v>61</v>
      </c>
      <c r="AG97" s="107"/>
      <c r="AH97" s="107"/>
      <c r="AI97" s="108"/>
      <c r="AJ97" s="106" t="s">
        <v>62</v>
      </c>
      <c r="AK97" s="107"/>
      <c r="AL97" s="107"/>
      <c r="AM97" s="108"/>
      <c r="AN97" s="109" t="s">
        <v>63</v>
      </c>
      <c r="AO97" s="110"/>
      <c r="AP97" s="110"/>
      <c r="AQ97" s="111"/>
      <c r="AR97" s="114" t="s">
        <v>64</v>
      </c>
      <c r="AS97" s="114"/>
      <c r="AT97" s="114"/>
      <c r="AU97" s="114"/>
    </row>
    <row r="98" spans="1:47" ht="42">
      <c r="A98" s="114"/>
      <c r="B98" s="114"/>
      <c r="C98" s="114"/>
      <c r="D98" s="29" t="s">
        <v>65</v>
      </c>
      <c r="E98" s="30" t="s">
        <v>66</v>
      </c>
      <c r="F98" s="30" t="s">
        <v>67</v>
      </c>
      <c r="G98" s="30" t="s">
        <v>124</v>
      </c>
      <c r="H98" s="29" t="s">
        <v>65</v>
      </c>
      <c r="I98" s="30" t="s">
        <v>66</v>
      </c>
      <c r="J98" s="30" t="s">
        <v>67</v>
      </c>
      <c r="K98" s="30"/>
      <c r="L98" s="29" t="s">
        <v>65</v>
      </c>
      <c r="M98" s="30" t="s">
        <v>66</v>
      </c>
      <c r="N98" s="30" t="s">
        <v>67</v>
      </c>
      <c r="O98" s="30"/>
      <c r="P98" s="29" t="s">
        <v>65</v>
      </c>
      <c r="Q98" s="30" t="s">
        <v>66</v>
      </c>
      <c r="R98" s="30" t="s">
        <v>67</v>
      </c>
      <c r="S98" s="30"/>
      <c r="T98" s="29" t="s">
        <v>65</v>
      </c>
      <c r="U98" s="30" t="s">
        <v>66</v>
      </c>
      <c r="V98" s="30" t="s">
        <v>67</v>
      </c>
      <c r="W98" s="30"/>
      <c r="X98" s="29" t="s">
        <v>65</v>
      </c>
      <c r="Y98" s="30" t="s">
        <v>66</v>
      </c>
      <c r="Z98" s="30" t="s">
        <v>67</v>
      </c>
      <c r="AA98" s="30"/>
      <c r="AB98" s="29" t="s">
        <v>65</v>
      </c>
      <c r="AC98" s="30" t="s">
        <v>66</v>
      </c>
      <c r="AD98" s="30" t="s">
        <v>67</v>
      </c>
      <c r="AE98" s="30"/>
      <c r="AF98" s="29" t="s">
        <v>65</v>
      </c>
      <c r="AG98" s="30" t="s">
        <v>66</v>
      </c>
      <c r="AH98" s="30" t="s">
        <v>67</v>
      </c>
      <c r="AI98" s="30"/>
      <c r="AJ98" s="29" t="s">
        <v>65</v>
      </c>
      <c r="AK98" s="30" t="s">
        <v>66</v>
      </c>
      <c r="AL98" s="30" t="s">
        <v>67</v>
      </c>
      <c r="AM98" s="30"/>
      <c r="AN98" s="29" t="s">
        <v>65</v>
      </c>
      <c r="AO98" s="30" t="s">
        <v>66</v>
      </c>
      <c r="AP98" s="30" t="s">
        <v>67</v>
      </c>
      <c r="AQ98" s="30"/>
      <c r="AR98" s="29" t="s">
        <v>65</v>
      </c>
      <c r="AS98" s="30" t="s">
        <v>66</v>
      </c>
      <c r="AT98" s="30" t="s">
        <v>67</v>
      </c>
      <c r="AU98" s="30" t="s">
        <v>124</v>
      </c>
    </row>
    <row r="99" spans="1:47" s="75" customFormat="1" ht="24.75" customHeight="1">
      <c r="A99" s="71" t="s">
        <v>68</v>
      </c>
      <c r="B99" s="72">
        <v>1244</v>
      </c>
      <c r="C99" s="73">
        <v>37112</v>
      </c>
      <c r="D99" s="71"/>
      <c r="E99" s="71">
        <v>1567.44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>
        <v>149.28</v>
      </c>
      <c r="AH99" s="71"/>
      <c r="AI99" s="71"/>
      <c r="AJ99" s="71"/>
      <c r="AK99" s="71">
        <v>149.28</v>
      </c>
      <c r="AL99" s="71"/>
      <c r="AM99" s="71"/>
      <c r="AN99" s="71"/>
      <c r="AO99" s="71"/>
      <c r="AP99" s="71"/>
      <c r="AQ99" s="71"/>
      <c r="AR99" s="71"/>
      <c r="AS99" s="71">
        <v>1866</v>
      </c>
      <c r="AT99" s="71"/>
      <c r="AU99" s="71"/>
    </row>
    <row r="100" spans="1:47" s="75" customFormat="1" ht="24.75" customHeight="1">
      <c r="A100" s="71" t="s">
        <v>69</v>
      </c>
      <c r="B100" s="72">
        <v>1236</v>
      </c>
      <c r="C100" s="73">
        <v>36769</v>
      </c>
      <c r="D100" s="71"/>
      <c r="E100" s="71">
        <v>1557.36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>
        <v>160.68</v>
      </c>
      <c r="AH100" s="71"/>
      <c r="AI100" s="71"/>
      <c r="AJ100" s="71"/>
      <c r="AK100" s="71">
        <v>160.68</v>
      </c>
      <c r="AL100" s="71"/>
      <c r="AM100" s="71"/>
      <c r="AN100" s="71"/>
      <c r="AO100" s="71"/>
      <c r="AP100" s="71"/>
      <c r="AQ100" s="71"/>
      <c r="AR100" s="71"/>
      <c r="AS100" s="71">
        <v>1878.72</v>
      </c>
      <c r="AT100" s="71"/>
      <c r="AU100" s="71"/>
    </row>
    <row r="101" spans="1:47" s="75" customFormat="1" ht="24.75" customHeight="1">
      <c r="A101" s="71" t="s">
        <v>70</v>
      </c>
      <c r="B101" s="72">
        <v>1225</v>
      </c>
      <c r="C101" s="73">
        <v>37086</v>
      </c>
      <c r="D101" s="71"/>
      <c r="E101" s="71">
        <v>1176</v>
      </c>
      <c r="F101" s="71"/>
      <c r="G101" s="71"/>
      <c r="H101" s="71"/>
      <c r="I101" s="76">
        <v>257.25</v>
      </c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>
        <v>134.75</v>
      </c>
      <c r="Z101" s="71"/>
      <c r="AA101" s="71"/>
      <c r="AB101" s="71"/>
      <c r="AC101" s="71"/>
      <c r="AD101" s="71"/>
      <c r="AE101" s="71"/>
      <c r="AF101" s="71"/>
      <c r="AG101" s="71">
        <v>134.75</v>
      </c>
      <c r="AH101" s="71"/>
      <c r="AI101" s="71"/>
      <c r="AJ101" s="71"/>
      <c r="AK101" s="71">
        <v>134.75</v>
      </c>
      <c r="AL101" s="71"/>
      <c r="AM101" s="71"/>
      <c r="AN101" s="71"/>
      <c r="AO101" s="71"/>
      <c r="AP101" s="71"/>
      <c r="AQ101" s="71"/>
      <c r="AR101" s="71"/>
      <c r="AS101" s="76">
        <v>1837.5</v>
      </c>
      <c r="AT101" s="71"/>
      <c r="AU101" s="71"/>
    </row>
    <row r="102" spans="1:47" s="75" customFormat="1" ht="24.75" customHeight="1">
      <c r="A102" s="71" t="s">
        <v>71</v>
      </c>
      <c r="B102" s="72">
        <v>1219</v>
      </c>
      <c r="C102" s="73">
        <v>36959</v>
      </c>
      <c r="D102" s="71"/>
      <c r="E102" s="71">
        <v>1219</v>
      </c>
      <c r="F102" s="71"/>
      <c r="G102" s="71"/>
      <c r="H102" s="71"/>
      <c r="I102" s="76">
        <v>243.8</v>
      </c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>
        <v>121.9</v>
      </c>
      <c r="Z102" s="71"/>
      <c r="AA102" s="71"/>
      <c r="AB102" s="71"/>
      <c r="AC102" s="71"/>
      <c r="AD102" s="71"/>
      <c r="AE102" s="71"/>
      <c r="AF102" s="71"/>
      <c r="AG102" s="71">
        <v>121.9</v>
      </c>
      <c r="AH102" s="71"/>
      <c r="AI102" s="71"/>
      <c r="AJ102" s="71"/>
      <c r="AK102" s="71">
        <v>121.9</v>
      </c>
      <c r="AL102" s="71"/>
      <c r="AM102" s="71"/>
      <c r="AN102" s="71"/>
      <c r="AO102" s="71"/>
      <c r="AP102" s="71"/>
      <c r="AQ102" s="71"/>
      <c r="AR102" s="71"/>
      <c r="AS102" s="71">
        <v>1828.5</v>
      </c>
      <c r="AT102" s="71"/>
      <c r="AU102" s="71"/>
    </row>
    <row r="103" spans="1:47" s="75" customFormat="1" ht="24.75" customHeight="1">
      <c r="A103" s="71" t="s">
        <v>72</v>
      </c>
      <c r="B103" s="72">
        <v>1166</v>
      </c>
      <c r="C103" s="73">
        <v>35297</v>
      </c>
      <c r="D103" s="71"/>
      <c r="E103" s="71">
        <v>1166</v>
      </c>
      <c r="F103" s="71"/>
      <c r="G103" s="71"/>
      <c r="H103" s="71"/>
      <c r="I103" s="76">
        <v>233.2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>
        <v>116.6</v>
      </c>
      <c r="Z103" s="71"/>
      <c r="AA103" s="71"/>
      <c r="AB103" s="71"/>
      <c r="AC103" s="71"/>
      <c r="AD103" s="71"/>
      <c r="AE103" s="71"/>
      <c r="AF103" s="71"/>
      <c r="AG103" s="71">
        <v>116.6</v>
      </c>
      <c r="AH103" s="71"/>
      <c r="AI103" s="71"/>
      <c r="AJ103" s="71"/>
      <c r="AK103" s="71">
        <v>116.6</v>
      </c>
      <c r="AL103" s="71"/>
      <c r="AM103" s="71"/>
      <c r="AN103" s="71"/>
      <c r="AO103" s="71"/>
      <c r="AP103" s="71"/>
      <c r="AQ103" s="71"/>
      <c r="AR103" s="71"/>
      <c r="AS103" s="71">
        <v>1749</v>
      </c>
      <c r="AT103" s="71"/>
      <c r="AU103" s="71"/>
    </row>
    <row r="104" spans="1:48" s="75" customFormat="1" ht="24.75" customHeight="1">
      <c r="A104" s="71" t="s">
        <v>64</v>
      </c>
      <c r="B104" s="77">
        <v>6090</v>
      </c>
      <c r="C104" s="77">
        <v>183223</v>
      </c>
      <c r="D104" s="79">
        <v>6949</v>
      </c>
      <c r="E104" s="77">
        <v>6685.8</v>
      </c>
      <c r="F104" s="77">
        <v>263.2</v>
      </c>
      <c r="G104" s="72"/>
      <c r="H104" s="79">
        <v>560</v>
      </c>
      <c r="I104" s="77">
        <v>734.25</v>
      </c>
      <c r="J104" s="77">
        <v>-174.25</v>
      </c>
      <c r="K104" s="72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9">
        <v>302</v>
      </c>
      <c r="Y104" s="77">
        <v>373.25</v>
      </c>
      <c r="Z104" s="77">
        <v>-71.25</v>
      </c>
      <c r="AA104" s="72"/>
      <c r="AB104" s="77"/>
      <c r="AC104" s="77"/>
      <c r="AD104" s="77"/>
      <c r="AE104" s="77"/>
      <c r="AF104" s="79">
        <v>635</v>
      </c>
      <c r="AG104" s="77">
        <v>683.21</v>
      </c>
      <c r="AH104" s="77">
        <v>-48.21</v>
      </c>
      <c r="AI104" s="72"/>
      <c r="AJ104" s="79">
        <v>746</v>
      </c>
      <c r="AK104" s="77">
        <v>683.21</v>
      </c>
      <c r="AL104" s="77">
        <v>62.79</v>
      </c>
      <c r="AM104" s="72"/>
      <c r="AN104" s="77"/>
      <c r="AO104" s="77"/>
      <c r="AP104" s="77"/>
      <c r="AQ104" s="77"/>
      <c r="AR104" s="78">
        <v>9192</v>
      </c>
      <c r="AS104" s="77">
        <v>9159.72</v>
      </c>
      <c r="AT104" s="83">
        <v>32.280000000000655</v>
      </c>
      <c r="AU104" s="47">
        <v>0</v>
      </c>
      <c r="AV104" s="81"/>
    </row>
    <row r="105" spans="43:47" ht="14.25">
      <c r="AQ105" s="11"/>
      <c r="AR105" s="11"/>
      <c r="AS105" s="11"/>
      <c r="AT105" s="36"/>
      <c r="AU105" s="32"/>
    </row>
    <row r="106" spans="44:47" ht="14.25">
      <c r="AR106" s="37"/>
      <c r="AT106" s="40"/>
      <c r="AU106" s="39"/>
    </row>
    <row r="108" spans="1:46" ht="15">
      <c r="A108" s="113" t="s">
        <v>91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9"/>
      <c r="AT108" s="9"/>
    </row>
    <row r="109" spans="1:47" ht="32.25" customHeight="1">
      <c r="A109" s="114" t="s">
        <v>51</v>
      </c>
      <c r="B109" s="114" t="s">
        <v>52</v>
      </c>
      <c r="C109" s="114" t="s">
        <v>53</v>
      </c>
      <c r="D109" s="109" t="s">
        <v>54</v>
      </c>
      <c r="E109" s="110"/>
      <c r="F109" s="110"/>
      <c r="G109" s="111"/>
      <c r="H109" s="106" t="s">
        <v>55</v>
      </c>
      <c r="I109" s="107"/>
      <c r="J109" s="107"/>
      <c r="K109" s="108"/>
      <c r="L109" s="109" t="s">
        <v>56</v>
      </c>
      <c r="M109" s="110"/>
      <c r="N109" s="110"/>
      <c r="O109" s="111"/>
      <c r="P109" s="109" t="s">
        <v>57</v>
      </c>
      <c r="Q109" s="110"/>
      <c r="R109" s="110"/>
      <c r="S109" s="111"/>
      <c r="T109" s="109" t="s">
        <v>58</v>
      </c>
      <c r="U109" s="110"/>
      <c r="V109" s="110"/>
      <c r="W109" s="111"/>
      <c r="X109" s="106" t="s">
        <v>59</v>
      </c>
      <c r="Y109" s="107"/>
      <c r="Z109" s="107"/>
      <c r="AA109" s="108"/>
      <c r="AB109" s="109" t="s">
        <v>60</v>
      </c>
      <c r="AC109" s="110"/>
      <c r="AD109" s="110"/>
      <c r="AE109" s="111"/>
      <c r="AF109" s="106" t="s">
        <v>61</v>
      </c>
      <c r="AG109" s="107"/>
      <c r="AH109" s="107"/>
      <c r="AI109" s="108"/>
      <c r="AJ109" s="106" t="s">
        <v>62</v>
      </c>
      <c r="AK109" s="107"/>
      <c r="AL109" s="107"/>
      <c r="AM109" s="108"/>
      <c r="AN109" s="109" t="s">
        <v>63</v>
      </c>
      <c r="AO109" s="110"/>
      <c r="AP109" s="110"/>
      <c r="AQ109" s="111"/>
      <c r="AR109" s="114" t="s">
        <v>64</v>
      </c>
      <c r="AS109" s="114"/>
      <c r="AT109" s="114"/>
      <c r="AU109" s="114"/>
    </row>
    <row r="110" spans="1:47" ht="42">
      <c r="A110" s="114"/>
      <c r="B110" s="114"/>
      <c r="C110" s="114"/>
      <c r="D110" s="29" t="s">
        <v>65</v>
      </c>
      <c r="E110" s="30" t="s">
        <v>66</v>
      </c>
      <c r="F110" s="30" t="s">
        <v>67</v>
      </c>
      <c r="G110" s="30" t="s">
        <v>124</v>
      </c>
      <c r="H110" s="29" t="s">
        <v>65</v>
      </c>
      <c r="I110" s="30" t="s">
        <v>66</v>
      </c>
      <c r="J110" s="30" t="s">
        <v>67</v>
      </c>
      <c r="K110" s="30"/>
      <c r="L110" s="29" t="s">
        <v>65</v>
      </c>
      <c r="M110" s="30" t="s">
        <v>66</v>
      </c>
      <c r="N110" s="30" t="s">
        <v>67</v>
      </c>
      <c r="O110" s="30"/>
      <c r="P110" s="29" t="s">
        <v>65</v>
      </c>
      <c r="Q110" s="30" t="s">
        <v>66</v>
      </c>
      <c r="R110" s="30" t="s">
        <v>67</v>
      </c>
      <c r="S110" s="30"/>
      <c r="T110" s="29" t="s">
        <v>65</v>
      </c>
      <c r="U110" s="30" t="s">
        <v>66</v>
      </c>
      <c r="V110" s="30" t="s">
        <v>67</v>
      </c>
      <c r="W110" s="30"/>
      <c r="X110" s="29" t="s">
        <v>65</v>
      </c>
      <c r="Y110" s="30" t="s">
        <v>66</v>
      </c>
      <c r="Z110" s="30" t="s">
        <v>67</v>
      </c>
      <c r="AA110" s="30"/>
      <c r="AB110" s="29" t="s">
        <v>65</v>
      </c>
      <c r="AC110" s="30" t="s">
        <v>66</v>
      </c>
      <c r="AD110" s="30" t="s">
        <v>67</v>
      </c>
      <c r="AE110" s="30"/>
      <c r="AF110" s="29" t="s">
        <v>65</v>
      </c>
      <c r="AG110" s="30" t="s">
        <v>66</v>
      </c>
      <c r="AH110" s="30" t="s">
        <v>67</v>
      </c>
      <c r="AI110" s="30"/>
      <c r="AJ110" s="29" t="s">
        <v>65</v>
      </c>
      <c r="AK110" s="30" t="s">
        <v>66</v>
      </c>
      <c r="AL110" s="30" t="s">
        <v>67</v>
      </c>
      <c r="AM110" s="30"/>
      <c r="AN110" s="29" t="s">
        <v>65</v>
      </c>
      <c r="AO110" s="30" t="s">
        <v>66</v>
      </c>
      <c r="AP110" s="30" t="s">
        <v>67</v>
      </c>
      <c r="AQ110" s="30"/>
      <c r="AR110" s="29" t="s">
        <v>65</v>
      </c>
      <c r="AS110" s="30" t="s">
        <v>66</v>
      </c>
      <c r="AT110" s="30" t="s">
        <v>67</v>
      </c>
      <c r="AU110" s="30" t="s">
        <v>124</v>
      </c>
    </row>
    <row r="111" spans="1:47" s="75" customFormat="1" ht="24.75" customHeight="1">
      <c r="A111" s="71" t="s">
        <v>68</v>
      </c>
      <c r="B111" s="72">
        <v>1242</v>
      </c>
      <c r="C111" s="73">
        <v>36994</v>
      </c>
      <c r="D111" s="71"/>
      <c r="E111" s="71">
        <v>1564.92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>
        <v>149.04</v>
      </c>
      <c r="AH111" s="71"/>
      <c r="AI111" s="71"/>
      <c r="AJ111" s="71"/>
      <c r="AK111" s="71">
        <v>149.04</v>
      </c>
      <c r="AL111" s="71"/>
      <c r="AM111" s="71"/>
      <c r="AN111" s="71"/>
      <c r="AO111" s="71"/>
      <c r="AP111" s="71"/>
      <c r="AQ111" s="71"/>
      <c r="AR111" s="71"/>
      <c r="AS111" s="71">
        <v>1863</v>
      </c>
      <c r="AT111" s="71"/>
      <c r="AU111" s="71"/>
    </row>
    <row r="112" spans="1:47" s="75" customFormat="1" ht="24.75" customHeight="1">
      <c r="A112" s="71" t="s">
        <v>69</v>
      </c>
      <c r="B112" s="72">
        <v>1236</v>
      </c>
      <c r="C112" s="73">
        <v>37107</v>
      </c>
      <c r="D112" s="71"/>
      <c r="E112" s="71">
        <v>1557.36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>
        <v>160.68</v>
      </c>
      <c r="AH112" s="71"/>
      <c r="AI112" s="71"/>
      <c r="AJ112" s="71"/>
      <c r="AK112" s="71">
        <v>160.68</v>
      </c>
      <c r="AL112" s="71"/>
      <c r="AM112" s="71"/>
      <c r="AN112" s="71"/>
      <c r="AO112" s="71"/>
      <c r="AP112" s="71"/>
      <c r="AQ112" s="71"/>
      <c r="AR112" s="71"/>
      <c r="AS112" s="71">
        <v>1878.72</v>
      </c>
      <c r="AT112" s="71"/>
      <c r="AU112" s="71"/>
    </row>
    <row r="113" spans="1:47" s="75" customFormat="1" ht="24.75" customHeight="1">
      <c r="A113" s="71" t="s">
        <v>70</v>
      </c>
      <c r="B113" s="72">
        <v>1221</v>
      </c>
      <c r="C113" s="73">
        <v>36788</v>
      </c>
      <c r="D113" s="71"/>
      <c r="E113" s="71">
        <v>1172.16</v>
      </c>
      <c r="F113" s="71"/>
      <c r="G113" s="71"/>
      <c r="H113" s="71"/>
      <c r="I113" s="76">
        <v>256.41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>
        <v>134.31</v>
      </c>
      <c r="Z113" s="71"/>
      <c r="AA113" s="71"/>
      <c r="AB113" s="71"/>
      <c r="AC113" s="71"/>
      <c r="AD113" s="71"/>
      <c r="AE113" s="71"/>
      <c r="AF113" s="71"/>
      <c r="AG113" s="71">
        <v>134.31</v>
      </c>
      <c r="AH113" s="71"/>
      <c r="AI113" s="71"/>
      <c r="AJ113" s="71"/>
      <c r="AK113" s="71">
        <v>134.31</v>
      </c>
      <c r="AL113" s="71"/>
      <c r="AM113" s="71"/>
      <c r="AN113" s="71"/>
      <c r="AO113" s="71"/>
      <c r="AP113" s="71"/>
      <c r="AQ113" s="71"/>
      <c r="AR113" s="71"/>
      <c r="AS113" s="76">
        <v>1831.5</v>
      </c>
      <c r="AT113" s="71"/>
      <c r="AU113" s="71"/>
    </row>
    <row r="114" spans="1:47" s="75" customFormat="1" ht="24.75" customHeight="1">
      <c r="A114" s="71" t="s">
        <v>71</v>
      </c>
      <c r="B114" s="72">
        <v>1221</v>
      </c>
      <c r="C114" s="73">
        <v>37076</v>
      </c>
      <c r="D114" s="71"/>
      <c r="E114" s="71">
        <v>1221</v>
      </c>
      <c r="F114" s="71"/>
      <c r="G114" s="71"/>
      <c r="H114" s="71"/>
      <c r="I114" s="76">
        <v>244.2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>
        <v>122.1</v>
      </c>
      <c r="Z114" s="71"/>
      <c r="AA114" s="71"/>
      <c r="AB114" s="71"/>
      <c r="AC114" s="71"/>
      <c r="AD114" s="71"/>
      <c r="AE114" s="71"/>
      <c r="AF114" s="71"/>
      <c r="AG114" s="71">
        <v>122.1</v>
      </c>
      <c r="AH114" s="71"/>
      <c r="AI114" s="71"/>
      <c r="AJ114" s="71"/>
      <c r="AK114" s="71">
        <v>122.1</v>
      </c>
      <c r="AL114" s="71"/>
      <c r="AM114" s="71"/>
      <c r="AN114" s="71"/>
      <c r="AO114" s="71"/>
      <c r="AP114" s="71"/>
      <c r="AQ114" s="71"/>
      <c r="AR114" s="71"/>
      <c r="AS114" s="71">
        <v>1831.5</v>
      </c>
      <c r="AT114" s="71"/>
      <c r="AU114" s="71"/>
    </row>
    <row r="115" spans="1:47" s="75" customFormat="1" ht="24.75" customHeight="1">
      <c r="A115" s="71" t="s">
        <v>72</v>
      </c>
      <c r="B115" s="72">
        <v>1214</v>
      </c>
      <c r="C115" s="73">
        <v>36949</v>
      </c>
      <c r="D115" s="71"/>
      <c r="E115" s="71">
        <v>1214</v>
      </c>
      <c r="F115" s="71"/>
      <c r="G115" s="71"/>
      <c r="H115" s="71"/>
      <c r="I115" s="76">
        <v>242.8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>
        <v>121.4</v>
      </c>
      <c r="Z115" s="71"/>
      <c r="AA115" s="71"/>
      <c r="AB115" s="71"/>
      <c r="AC115" s="71"/>
      <c r="AD115" s="71"/>
      <c r="AE115" s="71"/>
      <c r="AF115" s="71"/>
      <c r="AG115" s="71">
        <v>121.4</v>
      </c>
      <c r="AH115" s="71"/>
      <c r="AI115" s="71"/>
      <c r="AJ115" s="71"/>
      <c r="AK115" s="71">
        <v>121.4</v>
      </c>
      <c r="AL115" s="71"/>
      <c r="AM115" s="71"/>
      <c r="AN115" s="71"/>
      <c r="AO115" s="71"/>
      <c r="AP115" s="71"/>
      <c r="AQ115" s="71"/>
      <c r="AR115" s="71"/>
      <c r="AS115" s="71">
        <v>1821</v>
      </c>
      <c r="AT115" s="71"/>
      <c r="AU115" s="71"/>
    </row>
    <row r="116" spans="1:48" s="75" customFormat="1" ht="24.75" customHeight="1">
      <c r="A116" s="71" t="s">
        <v>64</v>
      </c>
      <c r="B116" s="77">
        <v>6134</v>
      </c>
      <c r="C116" s="77">
        <v>184914</v>
      </c>
      <c r="D116" s="79">
        <v>6949</v>
      </c>
      <c r="E116" s="77">
        <v>6729.44</v>
      </c>
      <c r="F116" s="77">
        <v>219.56</v>
      </c>
      <c r="G116" s="72"/>
      <c r="H116" s="79">
        <v>560</v>
      </c>
      <c r="I116" s="77">
        <v>743.41</v>
      </c>
      <c r="J116" s="77">
        <v>-183.41</v>
      </c>
      <c r="K116" s="72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9">
        <v>302</v>
      </c>
      <c r="Y116" s="77">
        <v>377.81</v>
      </c>
      <c r="Z116" s="77">
        <v>-75.81000000000006</v>
      </c>
      <c r="AA116" s="72"/>
      <c r="AB116" s="77"/>
      <c r="AC116" s="77"/>
      <c r="AD116" s="77"/>
      <c r="AE116" s="77"/>
      <c r="AF116" s="79">
        <v>635</v>
      </c>
      <c r="AG116" s="77">
        <v>687.53</v>
      </c>
      <c r="AH116" s="77">
        <v>-52.53</v>
      </c>
      <c r="AI116" s="72"/>
      <c r="AJ116" s="79">
        <v>746</v>
      </c>
      <c r="AK116" s="77">
        <v>687.53</v>
      </c>
      <c r="AL116" s="77">
        <v>58.47</v>
      </c>
      <c r="AM116" s="72"/>
      <c r="AN116" s="77"/>
      <c r="AO116" s="77"/>
      <c r="AP116" s="77"/>
      <c r="AQ116" s="77"/>
      <c r="AR116" s="78">
        <v>9192</v>
      </c>
      <c r="AS116" s="77">
        <v>9225.72</v>
      </c>
      <c r="AT116" s="83">
        <v>-33.719999999999345</v>
      </c>
      <c r="AU116" s="47">
        <v>0</v>
      </c>
      <c r="AV116" s="81"/>
    </row>
    <row r="117" spans="43:47" ht="14.25">
      <c r="AQ117" s="11"/>
      <c r="AR117" s="11"/>
      <c r="AS117" s="11"/>
      <c r="AT117" s="35"/>
      <c r="AU117" s="32"/>
    </row>
    <row r="118" spans="44:47" ht="14.25">
      <c r="AR118" s="37"/>
      <c r="AT118" s="40"/>
      <c r="AU118" s="39"/>
    </row>
    <row r="126" ht="14.25">
      <c r="R126" s="10" t="s">
        <v>50</v>
      </c>
    </row>
  </sheetData>
  <sheetProtection/>
  <mergeCells count="153">
    <mergeCell ref="T97:W97"/>
    <mergeCell ref="AF85:AI85"/>
    <mergeCell ref="AN85:AQ85"/>
    <mergeCell ref="AN73:AQ73"/>
    <mergeCell ref="X109:AA109"/>
    <mergeCell ref="AB109:AE109"/>
    <mergeCell ref="AF109:AI109"/>
    <mergeCell ref="AJ85:AM85"/>
    <mergeCell ref="A1:AU1"/>
    <mergeCell ref="B13:C13"/>
    <mergeCell ref="AJ109:AM109"/>
    <mergeCell ref="AN109:AQ109"/>
    <mergeCell ref="X97:AA97"/>
    <mergeCell ref="L109:O109"/>
    <mergeCell ref="AJ97:AM97"/>
    <mergeCell ref="AN97:AQ97"/>
    <mergeCell ref="AR97:AU97"/>
    <mergeCell ref="P109:S109"/>
    <mergeCell ref="AR109:AU109"/>
    <mergeCell ref="A108:AR108"/>
    <mergeCell ref="A109:A110"/>
    <mergeCell ref="B109:B110"/>
    <mergeCell ref="C109:C110"/>
    <mergeCell ref="D109:G109"/>
    <mergeCell ref="H109:K109"/>
    <mergeCell ref="T109:W109"/>
    <mergeCell ref="D97:G97"/>
    <mergeCell ref="H97:K97"/>
    <mergeCell ref="L97:O97"/>
    <mergeCell ref="P97:S97"/>
    <mergeCell ref="AR85:AU85"/>
    <mergeCell ref="A96:AR96"/>
    <mergeCell ref="A97:A98"/>
    <mergeCell ref="B97:B98"/>
    <mergeCell ref="C97:C98"/>
    <mergeCell ref="AF97:AI97"/>
    <mergeCell ref="B85:B86"/>
    <mergeCell ref="C85:C86"/>
    <mergeCell ref="D85:G85"/>
    <mergeCell ref="P73:S73"/>
    <mergeCell ref="X85:AA85"/>
    <mergeCell ref="AB85:AE85"/>
    <mergeCell ref="P85:S85"/>
    <mergeCell ref="T85:W85"/>
    <mergeCell ref="H73:K73"/>
    <mergeCell ref="L73:O73"/>
    <mergeCell ref="AB97:AE97"/>
    <mergeCell ref="AB73:AE73"/>
    <mergeCell ref="H85:K85"/>
    <mergeCell ref="L85:O85"/>
    <mergeCell ref="A84:AR84"/>
    <mergeCell ref="A85:A86"/>
    <mergeCell ref="A73:A74"/>
    <mergeCell ref="B73:B74"/>
    <mergeCell ref="C73:C74"/>
    <mergeCell ref="D73:G73"/>
    <mergeCell ref="A72:AR72"/>
    <mergeCell ref="T73:W73"/>
    <mergeCell ref="X73:AA73"/>
    <mergeCell ref="AR73:AU73"/>
    <mergeCell ref="H61:K61"/>
    <mergeCell ref="AN61:AQ61"/>
    <mergeCell ref="AJ73:AM73"/>
    <mergeCell ref="AF61:AI61"/>
    <mergeCell ref="AJ61:AM61"/>
    <mergeCell ref="AR61:AU61"/>
    <mergeCell ref="T61:W61"/>
    <mergeCell ref="AB49:AE49"/>
    <mergeCell ref="AB61:AE61"/>
    <mergeCell ref="AN49:AQ49"/>
    <mergeCell ref="AF73:AI73"/>
    <mergeCell ref="AR49:AU49"/>
    <mergeCell ref="A60:AR60"/>
    <mergeCell ref="A61:A62"/>
    <mergeCell ref="B61:B62"/>
    <mergeCell ref="C61:C62"/>
    <mergeCell ref="D61:G61"/>
    <mergeCell ref="AF49:AI49"/>
    <mergeCell ref="X61:AA61"/>
    <mergeCell ref="AJ49:AM49"/>
    <mergeCell ref="H49:K49"/>
    <mergeCell ref="L49:O49"/>
    <mergeCell ref="P49:S49"/>
    <mergeCell ref="T49:W49"/>
    <mergeCell ref="L61:O61"/>
    <mergeCell ref="P61:S61"/>
    <mergeCell ref="X49:AA49"/>
    <mergeCell ref="A49:A50"/>
    <mergeCell ref="B49:B50"/>
    <mergeCell ref="C49:C50"/>
    <mergeCell ref="D49:G49"/>
    <mergeCell ref="A48:AR48"/>
    <mergeCell ref="X39:AA39"/>
    <mergeCell ref="AB39:AE39"/>
    <mergeCell ref="AF39:AI39"/>
    <mergeCell ref="AN39:AQ39"/>
    <mergeCell ref="A39:A40"/>
    <mergeCell ref="B39:B40"/>
    <mergeCell ref="C39:C40"/>
    <mergeCell ref="D39:G39"/>
    <mergeCell ref="H39:K39"/>
    <mergeCell ref="AR39:AU39"/>
    <mergeCell ref="AJ39:AM39"/>
    <mergeCell ref="X28:AA28"/>
    <mergeCell ref="AB28:AE28"/>
    <mergeCell ref="AF28:AI28"/>
    <mergeCell ref="AJ28:AM28"/>
    <mergeCell ref="AR28:AU28"/>
    <mergeCell ref="A38:AR38"/>
    <mergeCell ref="T28:W28"/>
    <mergeCell ref="A28:A29"/>
    <mergeCell ref="B28:B29"/>
    <mergeCell ref="C28:C29"/>
    <mergeCell ref="D28:G28"/>
    <mergeCell ref="AN28:AQ28"/>
    <mergeCell ref="L39:O39"/>
    <mergeCell ref="P39:S39"/>
    <mergeCell ref="H28:K28"/>
    <mergeCell ref="L28:O28"/>
    <mergeCell ref="P28:S28"/>
    <mergeCell ref="T39:W39"/>
    <mergeCell ref="A27:AR27"/>
    <mergeCell ref="T16:W16"/>
    <mergeCell ref="X16:AA16"/>
    <mergeCell ref="AB16:AE16"/>
    <mergeCell ref="AF16:AI16"/>
    <mergeCell ref="AJ16:AM16"/>
    <mergeCell ref="AN16:AQ16"/>
    <mergeCell ref="A15:AR15"/>
    <mergeCell ref="A16:A17"/>
    <mergeCell ref="B16:B17"/>
    <mergeCell ref="C16:C17"/>
    <mergeCell ref="D16:G16"/>
    <mergeCell ref="H16:K16"/>
    <mergeCell ref="L16:O16"/>
    <mergeCell ref="P16:S16"/>
    <mergeCell ref="AR16:AU16"/>
    <mergeCell ref="A2:AT2"/>
    <mergeCell ref="A3:AR3"/>
    <mergeCell ref="A4:A5"/>
    <mergeCell ref="B4:B5"/>
    <mergeCell ref="C4:C5"/>
    <mergeCell ref="D4:G4"/>
    <mergeCell ref="AN4:AQ4"/>
    <mergeCell ref="AR4:AU4"/>
    <mergeCell ref="X4:AA4"/>
    <mergeCell ref="AB4:AE4"/>
    <mergeCell ref="AF4:AI4"/>
    <mergeCell ref="AJ4:AM4"/>
    <mergeCell ref="H4:K4"/>
    <mergeCell ref="L4:O4"/>
    <mergeCell ref="P4:S4"/>
    <mergeCell ref="T4:W4"/>
  </mergeCells>
  <printOptions/>
  <pageMargins left="0.2" right="0.21" top="0.3937007874015748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O16" sqref="O16"/>
    </sheetView>
  </sheetViews>
  <sheetFormatPr defaultColWidth="8.00390625" defaultRowHeight="15.75"/>
  <cols>
    <col min="1" max="1" width="8.25390625" style="13" customWidth="1"/>
    <col min="2" max="3" width="10.00390625" style="13" customWidth="1"/>
    <col min="4" max="4" width="10.75390625" style="13" customWidth="1"/>
    <col min="5" max="5" width="8.75390625" style="13" customWidth="1"/>
    <col min="6" max="8" width="10.00390625" style="13" customWidth="1"/>
    <col min="9" max="9" width="8.75390625" style="13" customWidth="1"/>
    <col min="10" max="12" width="10.00390625" style="13" customWidth="1"/>
    <col min="13" max="13" width="8.875" style="13" customWidth="1"/>
    <col min="14" max="31" width="6.25390625" style="13" customWidth="1"/>
    <col min="32" max="32" width="8.00390625" style="13" customWidth="1"/>
    <col min="33" max="16384" width="8.00390625" style="14" customWidth="1"/>
  </cols>
  <sheetData>
    <row r="1" spans="1:26" ht="23.25" customHeight="1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13" ht="18" customHeight="1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32" s="15" customFormat="1" ht="11.25" customHeight="1">
      <c r="A3" s="117" t="s">
        <v>51</v>
      </c>
      <c r="B3" s="123" t="s">
        <v>74</v>
      </c>
      <c r="C3" s="124"/>
      <c r="D3" s="117" t="s">
        <v>55</v>
      </c>
      <c r="E3" s="117" t="s">
        <v>56</v>
      </c>
      <c r="F3" s="117" t="s">
        <v>57</v>
      </c>
      <c r="G3" s="117" t="s">
        <v>58</v>
      </c>
      <c r="H3" s="117" t="s">
        <v>59</v>
      </c>
      <c r="I3" s="117" t="s">
        <v>60</v>
      </c>
      <c r="J3" s="117" t="s">
        <v>61</v>
      </c>
      <c r="K3" s="117" t="s">
        <v>62</v>
      </c>
      <c r="L3" s="117" t="s">
        <v>63</v>
      </c>
      <c r="M3" s="117" t="s">
        <v>64</v>
      </c>
      <c r="AF3" s="16"/>
    </row>
    <row r="4" spans="1:32" s="15" customFormat="1" ht="18" customHeight="1">
      <c r="A4" s="118"/>
      <c r="B4" s="17" t="s">
        <v>75</v>
      </c>
      <c r="C4" s="17" t="s">
        <v>76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AF4" s="16"/>
    </row>
    <row r="5" spans="1:13" ht="15" customHeight="1">
      <c r="A5" s="18" t="s">
        <v>68</v>
      </c>
      <c r="B5" s="18">
        <v>420</v>
      </c>
      <c r="C5" s="18">
        <v>105</v>
      </c>
      <c r="D5" s="18"/>
      <c r="E5" s="18">
        <v>35</v>
      </c>
      <c r="F5" s="18">
        <v>70</v>
      </c>
      <c r="G5" s="18"/>
      <c r="H5" s="18"/>
      <c r="I5" s="18"/>
      <c r="J5" s="18">
        <v>70</v>
      </c>
      <c r="K5" s="18">
        <v>70</v>
      </c>
      <c r="L5" s="18">
        <v>105</v>
      </c>
      <c r="M5" s="18">
        <f>SUM(B5:L5)</f>
        <v>875</v>
      </c>
    </row>
    <row r="6" spans="1:13" ht="15" customHeight="1">
      <c r="A6" s="18" t="s">
        <v>69</v>
      </c>
      <c r="B6" s="18">
        <v>350</v>
      </c>
      <c r="C6" s="18">
        <v>175</v>
      </c>
      <c r="D6" s="18"/>
      <c r="E6" s="18">
        <v>35</v>
      </c>
      <c r="F6" s="18">
        <v>70</v>
      </c>
      <c r="G6" s="18"/>
      <c r="H6" s="18"/>
      <c r="I6" s="18"/>
      <c r="J6" s="18">
        <v>70</v>
      </c>
      <c r="K6" s="18">
        <v>70</v>
      </c>
      <c r="L6" s="18">
        <v>105</v>
      </c>
      <c r="M6" s="18">
        <f>SUM(B6:L6)</f>
        <v>875</v>
      </c>
    </row>
    <row r="7" spans="1:13" ht="15" customHeight="1">
      <c r="A7" s="18" t="s">
        <v>70</v>
      </c>
      <c r="B7" s="18">
        <v>245</v>
      </c>
      <c r="C7" s="18">
        <v>175</v>
      </c>
      <c r="D7" s="18">
        <v>140</v>
      </c>
      <c r="E7" s="18">
        <v>35</v>
      </c>
      <c r="F7" s="18">
        <v>70</v>
      </c>
      <c r="G7" s="18"/>
      <c r="H7" s="18">
        <v>70</v>
      </c>
      <c r="I7" s="18"/>
      <c r="J7" s="18">
        <v>70</v>
      </c>
      <c r="K7" s="18">
        <v>70</v>
      </c>
      <c r="L7" s="18">
        <v>105</v>
      </c>
      <c r="M7" s="18">
        <f>SUM(B7:L7)</f>
        <v>980</v>
      </c>
    </row>
    <row r="8" spans="1:13" ht="15" customHeight="1">
      <c r="A8" s="18" t="s">
        <v>71</v>
      </c>
      <c r="B8" s="18">
        <v>245</v>
      </c>
      <c r="C8" s="18">
        <v>175</v>
      </c>
      <c r="D8" s="18">
        <v>140</v>
      </c>
      <c r="E8" s="18">
        <v>35</v>
      </c>
      <c r="F8" s="18"/>
      <c r="G8" s="18">
        <v>70</v>
      </c>
      <c r="H8" s="18">
        <v>70</v>
      </c>
      <c r="I8" s="18">
        <v>70</v>
      </c>
      <c r="J8" s="18">
        <v>70</v>
      </c>
      <c r="K8" s="18">
        <v>70</v>
      </c>
      <c r="L8" s="18">
        <v>105</v>
      </c>
      <c r="M8" s="18">
        <f>SUM(B8:L8)</f>
        <v>1050</v>
      </c>
    </row>
    <row r="9" spans="1:13" ht="15" customHeight="1">
      <c r="A9" s="18" t="s">
        <v>72</v>
      </c>
      <c r="B9" s="18">
        <v>245</v>
      </c>
      <c r="C9" s="18">
        <v>175</v>
      </c>
      <c r="D9" s="18">
        <v>140</v>
      </c>
      <c r="E9" s="18">
        <v>35</v>
      </c>
      <c r="F9" s="18"/>
      <c r="G9" s="18">
        <v>70</v>
      </c>
      <c r="H9" s="18">
        <v>70</v>
      </c>
      <c r="I9" s="18">
        <v>70</v>
      </c>
      <c r="J9" s="18">
        <v>70</v>
      </c>
      <c r="K9" s="18">
        <v>70</v>
      </c>
      <c r="L9" s="18">
        <v>105</v>
      </c>
      <c r="M9" s="18">
        <f>SUM(B9:L9)</f>
        <v>1050</v>
      </c>
    </row>
    <row r="10" spans="1:13" ht="15">
      <c r="A10" s="125" t="s">
        <v>77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32" s="15" customFormat="1" ht="15" customHeight="1">
      <c r="A11" s="117" t="s">
        <v>51</v>
      </c>
      <c r="B11" s="123" t="s">
        <v>74</v>
      </c>
      <c r="C11" s="124"/>
      <c r="D11" s="117" t="s">
        <v>55</v>
      </c>
      <c r="E11" s="117" t="s">
        <v>56</v>
      </c>
      <c r="F11" s="117" t="s">
        <v>57</v>
      </c>
      <c r="G11" s="117" t="s">
        <v>58</v>
      </c>
      <c r="H11" s="117" t="s">
        <v>59</v>
      </c>
      <c r="I11" s="117" t="s">
        <v>60</v>
      </c>
      <c r="J11" s="117" t="s">
        <v>61</v>
      </c>
      <c r="K11" s="117" t="s">
        <v>62</v>
      </c>
      <c r="L11" s="117" t="s">
        <v>63</v>
      </c>
      <c r="M11" s="117" t="s">
        <v>64</v>
      </c>
      <c r="AF11" s="16"/>
    </row>
    <row r="12" spans="1:32" s="15" customFormat="1" ht="15.75" customHeight="1">
      <c r="A12" s="118"/>
      <c r="B12" s="17" t="s">
        <v>75</v>
      </c>
      <c r="C12" s="17" t="s">
        <v>76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AF12" s="16"/>
    </row>
    <row r="13" spans="1:13" ht="15" customHeight="1">
      <c r="A13" s="18" t="s">
        <v>68</v>
      </c>
      <c r="B13" s="18">
        <v>0.72</v>
      </c>
      <c r="C13" s="18">
        <v>0.18</v>
      </c>
      <c r="D13" s="18"/>
      <c r="E13" s="18">
        <v>0.06</v>
      </c>
      <c r="F13" s="18">
        <v>0.12</v>
      </c>
      <c r="G13" s="18"/>
      <c r="H13" s="18"/>
      <c r="I13" s="18"/>
      <c r="J13" s="18">
        <v>0.12</v>
      </c>
      <c r="K13" s="18">
        <v>0.12</v>
      </c>
      <c r="L13" s="18">
        <v>0.18</v>
      </c>
      <c r="M13" s="18">
        <f>SUM(B13:L13)</f>
        <v>1.5000000000000002</v>
      </c>
    </row>
    <row r="14" spans="1:13" ht="15" customHeight="1">
      <c r="A14" s="18" t="s">
        <v>69</v>
      </c>
      <c r="B14" s="18">
        <v>0.6</v>
      </c>
      <c r="C14" s="18">
        <v>0.3</v>
      </c>
      <c r="D14" s="18"/>
      <c r="E14" s="18">
        <v>0.06</v>
      </c>
      <c r="F14" s="18">
        <v>0.12</v>
      </c>
      <c r="G14" s="18"/>
      <c r="H14" s="18"/>
      <c r="I14" s="18"/>
      <c r="J14" s="18">
        <v>0.12</v>
      </c>
      <c r="K14" s="18">
        <v>0.12</v>
      </c>
      <c r="L14" s="18">
        <v>0.18</v>
      </c>
      <c r="M14" s="18">
        <f>SUM(B14:L14)</f>
        <v>1.5000000000000002</v>
      </c>
    </row>
    <row r="15" spans="1:13" ht="15" customHeight="1">
      <c r="A15" s="18" t="s">
        <v>70</v>
      </c>
      <c r="B15" s="18">
        <v>0.38</v>
      </c>
      <c r="C15" s="18">
        <v>0.26</v>
      </c>
      <c r="D15" s="18">
        <v>0.21</v>
      </c>
      <c r="E15" s="18">
        <v>0.05</v>
      </c>
      <c r="F15" s="18">
        <v>0.11</v>
      </c>
      <c r="G15" s="18">
        <v>0</v>
      </c>
      <c r="H15" s="18">
        <v>0.11</v>
      </c>
      <c r="I15" s="18">
        <v>0</v>
      </c>
      <c r="J15" s="18">
        <v>0.11</v>
      </c>
      <c r="K15" s="18">
        <v>0.11</v>
      </c>
      <c r="L15" s="18">
        <v>0.16</v>
      </c>
      <c r="M15" s="18">
        <f>SUM(B15:L15)</f>
        <v>1.5000000000000002</v>
      </c>
    </row>
    <row r="16" spans="1:13" ht="15" customHeight="1">
      <c r="A16" s="18" t="s">
        <v>71</v>
      </c>
      <c r="B16" s="18">
        <v>0.35</v>
      </c>
      <c r="C16" s="18">
        <v>0.25</v>
      </c>
      <c r="D16" s="18">
        <v>0.2</v>
      </c>
      <c r="E16" s="18">
        <v>0.05</v>
      </c>
      <c r="F16" s="18">
        <v>0</v>
      </c>
      <c r="G16" s="18">
        <v>0.1</v>
      </c>
      <c r="H16" s="18">
        <v>0.1</v>
      </c>
      <c r="I16" s="18">
        <v>0.1</v>
      </c>
      <c r="J16" s="18">
        <v>0.1</v>
      </c>
      <c r="K16" s="18">
        <v>0.1</v>
      </c>
      <c r="L16" s="18">
        <v>0.15</v>
      </c>
      <c r="M16" s="18">
        <f>SUM(B16:L16)</f>
        <v>1.5000000000000002</v>
      </c>
    </row>
    <row r="17" spans="1:13" ht="15" customHeight="1">
      <c r="A17" s="18" t="s">
        <v>72</v>
      </c>
      <c r="B17" s="18">
        <v>0.35</v>
      </c>
      <c r="C17" s="18">
        <v>0.25</v>
      </c>
      <c r="D17" s="18">
        <v>0.2</v>
      </c>
      <c r="E17" s="18">
        <v>0.05</v>
      </c>
      <c r="F17" s="18">
        <v>0</v>
      </c>
      <c r="G17" s="18">
        <v>0.1</v>
      </c>
      <c r="H17" s="18">
        <v>0.1</v>
      </c>
      <c r="I17" s="18">
        <v>0.1</v>
      </c>
      <c r="J17" s="18">
        <v>0.1</v>
      </c>
      <c r="K17" s="18">
        <v>0.1</v>
      </c>
      <c r="L17" s="18">
        <v>0.15</v>
      </c>
      <c r="M17" s="18">
        <f>SUM(B17:L17)</f>
        <v>1.5000000000000002</v>
      </c>
    </row>
    <row r="18" ht="14.25" hidden="1">
      <c r="M18" s="18">
        <f aca="true" t="shared" si="0" ref="M18:M55">B18+C18</f>
        <v>0</v>
      </c>
    </row>
    <row r="19" ht="14.25" hidden="1">
      <c r="M19" s="18">
        <f t="shared" si="0"/>
        <v>0</v>
      </c>
    </row>
    <row r="20" spans="1:13" ht="27.75" hidden="1">
      <c r="A20" s="13" t="s">
        <v>78</v>
      </c>
      <c r="B20" s="17" t="s">
        <v>79</v>
      </c>
      <c r="C20" s="17"/>
      <c r="D20" s="17"/>
      <c r="E20" s="17"/>
      <c r="F20" s="17"/>
      <c r="G20" s="17"/>
      <c r="H20" s="17"/>
      <c r="I20" s="17"/>
      <c r="J20" s="17" t="s">
        <v>61</v>
      </c>
      <c r="K20" s="17" t="s">
        <v>62</v>
      </c>
      <c r="L20" s="17" t="s">
        <v>63</v>
      </c>
      <c r="M20" s="18" t="e">
        <f t="shared" si="0"/>
        <v>#VALUE!</v>
      </c>
    </row>
    <row r="21" spans="1:32" s="15" customFormat="1" ht="14.25" hidden="1">
      <c r="A21" s="16" t="s">
        <v>80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13" ht="14.25" hidden="1">
      <c r="A22" s="13">
        <v>2018</v>
      </c>
      <c r="B22" s="13" t="e">
        <f>#REF!*1.08</f>
        <v>#REF!</v>
      </c>
      <c r="J22" s="13" t="e">
        <f>#REF!*0.12</f>
        <v>#REF!</v>
      </c>
      <c r="K22" s="13" t="e">
        <f>#REF!*0.12</f>
        <v>#REF!</v>
      </c>
      <c r="L22" s="13" t="e">
        <f>#REF!*0.18</f>
        <v>#REF!</v>
      </c>
      <c r="M22" s="18" t="e">
        <f t="shared" si="0"/>
        <v>#REF!</v>
      </c>
    </row>
    <row r="23" spans="1:13" ht="14.25" hidden="1">
      <c r="A23" s="13">
        <v>2019</v>
      </c>
      <c r="B23" s="13" t="e">
        <f>#REF!*1.08</f>
        <v>#REF!</v>
      </c>
      <c r="J23" s="13" t="e">
        <f>#REF!*0.12</f>
        <v>#REF!</v>
      </c>
      <c r="K23" s="13" t="e">
        <f>#REF!*0.12</f>
        <v>#REF!</v>
      </c>
      <c r="L23" s="13" t="e">
        <f>#REF!*0.18</f>
        <v>#REF!</v>
      </c>
      <c r="M23" s="18" t="e">
        <f t="shared" si="0"/>
        <v>#REF!</v>
      </c>
    </row>
    <row r="24" spans="1:13" ht="14.25" hidden="1">
      <c r="A24" s="13">
        <v>2020</v>
      </c>
      <c r="B24" s="13" t="e">
        <f>#REF!*1.08</f>
        <v>#REF!</v>
      </c>
      <c r="J24" s="13" t="e">
        <f>#REF!*0.12</f>
        <v>#REF!</v>
      </c>
      <c r="K24" s="13" t="e">
        <f>#REF!*0.12</f>
        <v>#REF!</v>
      </c>
      <c r="L24" s="13" t="e">
        <f>#REF!*0.18</f>
        <v>#REF!</v>
      </c>
      <c r="M24" s="18" t="e">
        <f t="shared" si="0"/>
        <v>#REF!</v>
      </c>
    </row>
    <row r="25" spans="1:13" ht="14.25" hidden="1">
      <c r="A25" s="13">
        <v>2021</v>
      </c>
      <c r="B25" s="13" t="e">
        <f>#REF!*1.08</f>
        <v>#REF!</v>
      </c>
      <c r="J25" s="13" t="e">
        <f>#REF!*0.12</f>
        <v>#REF!</v>
      </c>
      <c r="K25" s="13" t="e">
        <f>#REF!*0.12</f>
        <v>#REF!</v>
      </c>
      <c r="L25" s="13" t="e">
        <f>#REF!*0.18</f>
        <v>#REF!</v>
      </c>
      <c r="M25" s="18" t="e">
        <f t="shared" si="0"/>
        <v>#REF!</v>
      </c>
    </row>
    <row r="26" spans="1:13" ht="14.25" hidden="1">
      <c r="A26" s="13">
        <v>2022</v>
      </c>
      <c r="B26" s="13" t="e">
        <f>#REF!*1.08</f>
        <v>#REF!</v>
      </c>
      <c r="J26" s="13" t="e">
        <f>#REF!*0.12</f>
        <v>#REF!</v>
      </c>
      <c r="K26" s="13" t="e">
        <f>#REF!*0.12</f>
        <v>#REF!</v>
      </c>
      <c r="L26" s="13" t="e">
        <f>#REF!*0.18</f>
        <v>#REF!</v>
      </c>
      <c r="M26" s="18" t="e">
        <f t="shared" si="0"/>
        <v>#REF!</v>
      </c>
    </row>
    <row r="27" ht="14.25" hidden="1">
      <c r="M27" s="18">
        <f t="shared" si="0"/>
        <v>0</v>
      </c>
    </row>
    <row r="28" spans="1:32" s="15" customFormat="1" ht="14.25" hidden="1">
      <c r="A28" s="16" t="s">
        <v>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>
        <f t="shared" si="0"/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13" ht="14.25" hidden="1">
      <c r="A29" s="13">
        <v>2018</v>
      </c>
      <c r="B29" s="13" t="e">
        <f>#REF!*1.08</f>
        <v>#REF!</v>
      </c>
      <c r="J29" s="13" t="e">
        <f>#REF!*0.12</f>
        <v>#REF!</v>
      </c>
      <c r="K29" s="13" t="e">
        <f>#REF!*0.12</f>
        <v>#REF!</v>
      </c>
      <c r="L29" s="13" t="e">
        <f>#REF!*0.18</f>
        <v>#REF!</v>
      </c>
      <c r="M29" s="18" t="e">
        <f t="shared" si="0"/>
        <v>#REF!</v>
      </c>
    </row>
    <row r="30" spans="1:13" ht="14.25" hidden="1">
      <c r="A30" s="13">
        <v>2019</v>
      </c>
      <c r="B30" s="13" t="e">
        <f>#REF!*1.08</f>
        <v>#REF!</v>
      </c>
      <c r="J30" s="13" t="e">
        <f>#REF!*0.12</f>
        <v>#REF!</v>
      </c>
      <c r="K30" s="13" t="e">
        <f>#REF!*0.12</f>
        <v>#REF!</v>
      </c>
      <c r="L30" s="13" t="e">
        <f>#REF!*0.18</f>
        <v>#REF!</v>
      </c>
      <c r="M30" s="18" t="e">
        <f t="shared" si="0"/>
        <v>#REF!</v>
      </c>
    </row>
    <row r="31" spans="1:13" ht="14.25" hidden="1">
      <c r="A31" s="13">
        <v>2020</v>
      </c>
      <c r="B31" s="13" t="e">
        <f>#REF!*1.08</f>
        <v>#REF!</v>
      </c>
      <c r="J31" s="13" t="e">
        <f>#REF!*0.12</f>
        <v>#REF!</v>
      </c>
      <c r="K31" s="13" t="e">
        <f>#REF!*0.12</f>
        <v>#REF!</v>
      </c>
      <c r="L31" s="13" t="e">
        <f>#REF!*0.18</f>
        <v>#REF!</v>
      </c>
      <c r="M31" s="18" t="e">
        <f t="shared" si="0"/>
        <v>#REF!</v>
      </c>
    </row>
    <row r="32" spans="1:13" ht="14.25" hidden="1">
      <c r="A32" s="13">
        <v>2021</v>
      </c>
      <c r="B32" s="13" t="e">
        <f>#REF!*1.08</f>
        <v>#REF!</v>
      </c>
      <c r="J32" s="13" t="e">
        <f>#REF!*0.12</f>
        <v>#REF!</v>
      </c>
      <c r="K32" s="13" t="e">
        <f>#REF!*0.12</f>
        <v>#REF!</v>
      </c>
      <c r="L32" s="13" t="e">
        <f>#REF!*0.18</f>
        <v>#REF!</v>
      </c>
      <c r="M32" s="18" t="e">
        <f t="shared" si="0"/>
        <v>#REF!</v>
      </c>
    </row>
    <row r="33" spans="1:13" ht="14.25" hidden="1">
      <c r="A33" s="13">
        <v>2022</v>
      </c>
      <c r="B33" s="13" t="e">
        <f>#REF!*1.08</f>
        <v>#REF!</v>
      </c>
      <c r="J33" s="13" t="e">
        <f>#REF!*0.12</f>
        <v>#REF!</v>
      </c>
      <c r="K33" s="13" t="e">
        <f>#REF!*0.12</f>
        <v>#REF!</v>
      </c>
      <c r="L33" s="13" t="e">
        <f>#REF!*0.18</f>
        <v>#REF!</v>
      </c>
      <c r="M33" s="18" t="e">
        <f t="shared" si="0"/>
        <v>#REF!</v>
      </c>
    </row>
    <row r="34" ht="14.25" hidden="1">
      <c r="M34" s="18">
        <f t="shared" si="0"/>
        <v>0</v>
      </c>
    </row>
    <row r="35" spans="1:32" s="15" customFormat="1" ht="14.25" hidden="1">
      <c r="A35" s="16" t="s">
        <v>82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8">
        <f t="shared" si="0"/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13" ht="14.25" hidden="1">
      <c r="A36" s="13">
        <v>2018</v>
      </c>
      <c r="B36" s="13" t="e">
        <f>#REF!*0.91</f>
        <v>#REF!</v>
      </c>
      <c r="J36" s="13" t="e">
        <f>#REF!*0.09</f>
        <v>#REF!</v>
      </c>
      <c r="K36" s="13" t="e">
        <f>#REF!*0.09</f>
        <v>#REF!</v>
      </c>
      <c r="L36" s="13" t="e">
        <f>#REF!*0.14</f>
        <v>#REF!</v>
      </c>
      <c r="M36" s="18" t="e">
        <f t="shared" si="0"/>
        <v>#REF!</v>
      </c>
    </row>
    <row r="37" spans="1:13" ht="14.25" hidden="1">
      <c r="A37" s="13">
        <v>2019</v>
      </c>
      <c r="B37" s="13" t="e">
        <f>#REF!*0.91</f>
        <v>#REF!</v>
      </c>
      <c r="J37" s="13" t="e">
        <f>#REF!*0.09</f>
        <v>#REF!</v>
      </c>
      <c r="K37" s="13" t="e">
        <f>#REF!*0.09</f>
        <v>#REF!</v>
      </c>
      <c r="L37" s="13" t="e">
        <f>#REF!*0.14</f>
        <v>#REF!</v>
      </c>
      <c r="M37" s="18" t="e">
        <f t="shared" si="0"/>
        <v>#REF!</v>
      </c>
    </row>
    <row r="38" spans="1:13" ht="14.25" hidden="1">
      <c r="A38" s="13">
        <v>2020</v>
      </c>
      <c r="B38" s="13" t="e">
        <f>#REF!*0.91</f>
        <v>#REF!</v>
      </c>
      <c r="J38" s="13" t="e">
        <f>#REF!*0.09</f>
        <v>#REF!</v>
      </c>
      <c r="K38" s="13" t="e">
        <f>#REF!*0.09</f>
        <v>#REF!</v>
      </c>
      <c r="L38" s="13" t="e">
        <f>#REF!*0.14</f>
        <v>#REF!</v>
      </c>
      <c r="M38" s="18" t="e">
        <f t="shared" si="0"/>
        <v>#REF!</v>
      </c>
    </row>
    <row r="39" spans="1:13" ht="14.25" hidden="1">
      <c r="A39" s="13">
        <v>2021</v>
      </c>
      <c r="B39" s="13" t="e">
        <f>#REF!*0.91</f>
        <v>#REF!</v>
      </c>
      <c r="J39" s="13" t="e">
        <f>#REF!*0.09</f>
        <v>#REF!</v>
      </c>
      <c r="K39" s="13" t="e">
        <f>#REF!*0.09</f>
        <v>#REF!</v>
      </c>
      <c r="L39" s="13" t="e">
        <f>#REF!*0.14</f>
        <v>#REF!</v>
      </c>
      <c r="M39" s="18" t="e">
        <f t="shared" si="0"/>
        <v>#REF!</v>
      </c>
    </row>
    <row r="40" spans="1:13" ht="14.25" hidden="1">
      <c r="A40" s="13">
        <v>2022</v>
      </c>
      <c r="B40" s="13" t="e">
        <f>#REF!*0.91</f>
        <v>#REF!</v>
      </c>
      <c r="J40" s="13" t="e">
        <f>#REF!*0.09</f>
        <v>#REF!</v>
      </c>
      <c r="K40" s="13" t="e">
        <f>#REF!*0.09</f>
        <v>#REF!</v>
      </c>
      <c r="L40" s="13" t="e">
        <f>#REF!*0.14</f>
        <v>#REF!</v>
      </c>
      <c r="M40" s="18" t="e">
        <f t="shared" si="0"/>
        <v>#REF!</v>
      </c>
    </row>
    <row r="41" ht="14.25" hidden="1">
      <c r="M41" s="18">
        <f t="shared" si="0"/>
        <v>0</v>
      </c>
    </row>
    <row r="42" spans="1:32" s="15" customFormat="1" ht="14.25" hidden="1">
      <c r="A42" s="16" t="s">
        <v>83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8">
        <f t="shared" si="0"/>
        <v>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13" ht="14.25" hidden="1">
      <c r="A43" s="13">
        <v>2018</v>
      </c>
      <c r="B43" s="13" t="e">
        <f>#REF!*0.92</f>
        <v>#REF!</v>
      </c>
      <c r="J43" s="13" t="e">
        <f>#REF!*0.09</f>
        <v>#REF!</v>
      </c>
      <c r="K43" s="13" t="e">
        <f>#REF!*0.09</f>
        <v>#REF!</v>
      </c>
      <c r="L43" s="13" t="e">
        <f>#REF!*0.13</f>
        <v>#REF!</v>
      </c>
      <c r="M43" s="18" t="e">
        <f t="shared" si="0"/>
        <v>#REF!</v>
      </c>
    </row>
    <row r="44" spans="1:13" ht="14.25" hidden="1">
      <c r="A44" s="13">
        <v>2019</v>
      </c>
      <c r="B44" s="13" t="e">
        <f>#REF!*0.92</f>
        <v>#REF!</v>
      </c>
      <c r="J44" s="13" t="e">
        <f>#REF!*0.09</f>
        <v>#REF!</v>
      </c>
      <c r="K44" s="13" t="e">
        <f>#REF!*0.09</f>
        <v>#REF!</v>
      </c>
      <c r="L44" s="13" t="e">
        <f>#REF!*0.13</f>
        <v>#REF!</v>
      </c>
      <c r="M44" s="18" t="e">
        <f t="shared" si="0"/>
        <v>#REF!</v>
      </c>
    </row>
    <row r="45" spans="1:13" ht="14.25" hidden="1">
      <c r="A45" s="13">
        <v>2020</v>
      </c>
      <c r="B45" s="13" t="e">
        <f>#REF!*0.92</f>
        <v>#REF!</v>
      </c>
      <c r="J45" s="13" t="e">
        <f>#REF!*0.09</f>
        <v>#REF!</v>
      </c>
      <c r="K45" s="13" t="e">
        <f>#REF!*0.09</f>
        <v>#REF!</v>
      </c>
      <c r="L45" s="13" t="e">
        <f>#REF!*0.13</f>
        <v>#REF!</v>
      </c>
      <c r="M45" s="18" t="e">
        <f t="shared" si="0"/>
        <v>#REF!</v>
      </c>
    </row>
    <row r="46" spans="1:13" ht="14.25" hidden="1">
      <c r="A46" s="13">
        <v>2021</v>
      </c>
      <c r="B46" s="13" t="e">
        <f>#REF!*0.92</f>
        <v>#REF!</v>
      </c>
      <c r="J46" s="13" t="e">
        <f>#REF!*0.09</f>
        <v>#REF!</v>
      </c>
      <c r="K46" s="13" t="e">
        <f>#REF!*0.09</f>
        <v>#REF!</v>
      </c>
      <c r="L46" s="13" t="e">
        <f>#REF!*0.13</f>
        <v>#REF!</v>
      </c>
      <c r="M46" s="18" t="e">
        <f t="shared" si="0"/>
        <v>#REF!</v>
      </c>
    </row>
    <row r="47" spans="1:13" ht="14.25" hidden="1">
      <c r="A47" s="13">
        <v>2022</v>
      </c>
      <c r="B47" s="13" t="e">
        <f>#REF!*0.92</f>
        <v>#REF!</v>
      </c>
      <c r="J47" s="13" t="e">
        <f>#REF!*0.09</f>
        <v>#REF!</v>
      </c>
      <c r="K47" s="13" t="e">
        <f>#REF!*0.09</f>
        <v>#REF!</v>
      </c>
      <c r="L47" s="13" t="e">
        <f>#REF!*0.13</f>
        <v>#REF!</v>
      </c>
      <c r="M47" s="18" t="e">
        <f t="shared" si="0"/>
        <v>#REF!</v>
      </c>
    </row>
    <row r="48" ht="14.25" hidden="1">
      <c r="M48" s="18">
        <f t="shared" si="0"/>
        <v>0</v>
      </c>
    </row>
    <row r="49" spans="1:32" s="15" customFormat="1" ht="14.25" hidden="1">
      <c r="A49" s="16" t="s">
        <v>84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8">
        <f t="shared" si="0"/>
        <v>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13" ht="14.25" hidden="1">
      <c r="A50" s="13">
        <v>2018</v>
      </c>
      <c r="B50" s="13" t="e">
        <f>#REF!*0.92</f>
        <v>#REF!</v>
      </c>
      <c r="J50" s="13" t="e">
        <f>#REF!*0.09</f>
        <v>#REF!</v>
      </c>
      <c r="K50" s="13" t="e">
        <f>#REF!*0.09</f>
        <v>#REF!</v>
      </c>
      <c r="L50" s="13" t="e">
        <f>#REF!*0.13</f>
        <v>#REF!</v>
      </c>
      <c r="M50" s="18" t="e">
        <f t="shared" si="0"/>
        <v>#REF!</v>
      </c>
    </row>
    <row r="51" spans="1:13" ht="14.25" hidden="1">
      <c r="A51" s="13">
        <v>2019</v>
      </c>
      <c r="B51" s="13" t="e">
        <f>#REF!*0.92</f>
        <v>#REF!</v>
      </c>
      <c r="J51" s="13" t="e">
        <f>#REF!*0.09</f>
        <v>#REF!</v>
      </c>
      <c r="K51" s="13" t="e">
        <f>#REF!*0.09</f>
        <v>#REF!</v>
      </c>
      <c r="L51" s="13" t="e">
        <f>#REF!*0.13</f>
        <v>#REF!</v>
      </c>
      <c r="M51" s="18" t="e">
        <f t="shared" si="0"/>
        <v>#REF!</v>
      </c>
    </row>
    <row r="52" spans="1:13" ht="14.25" hidden="1">
      <c r="A52" s="13">
        <v>2020</v>
      </c>
      <c r="B52" s="13" t="e">
        <f>#REF!*0.92</f>
        <v>#REF!</v>
      </c>
      <c r="J52" s="13" t="e">
        <f>#REF!*0.09</f>
        <v>#REF!</v>
      </c>
      <c r="K52" s="13" t="e">
        <f>#REF!*0.09</f>
        <v>#REF!</v>
      </c>
      <c r="L52" s="13" t="e">
        <f>#REF!*0.13</f>
        <v>#REF!</v>
      </c>
      <c r="M52" s="18" t="e">
        <f t="shared" si="0"/>
        <v>#REF!</v>
      </c>
    </row>
    <row r="53" spans="1:13" ht="14.25" hidden="1">
      <c r="A53" s="13">
        <v>2021</v>
      </c>
      <c r="B53" s="13" t="e">
        <f>#REF!*0.92</f>
        <v>#REF!</v>
      </c>
      <c r="J53" s="13" t="e">
        <f>#REF!*0.09</f>
        <v>#REF!</v>
      </c>
      <c r="K53" s="13" t="e">
        <f>#REF!*0.09</f>
        <v>#REF!</v>
      </c>
      <c r="L53" s="13" t="e">
        <f>#REF!*0.13</f>
        <v>#REF!</v>
      </c>
      <c r="M53" s="18" t="e">
        <f t="shared" si="0"/>
        <v>#REF!</v>
      </c>
    </row>
    <row r="54" spans="1:13" ht="14.25" hidden="1">
      <c r="A54" s="13">
        <v>2022</v>
      </c>
      <c r="B54" s="13" t="e">
        <f>#REF!*0.92</f>
        <v>#REF!</v>
      </c>
      <c r="J54" s="13" t="e">
        <f>#REF!*0.09</f>
        <v>#REF!</v>
      </c>
      <c r="K54" s="13" t="e">
        <f>#REF!*0.09</f>
        <v>#REF!</v>
      </c>
      <c r="L54" s="13" t="e">
        <f>#REF!*0.13</f>
        <v>#REF!</v>
      </c>
      <c r="M54" s="18" t="e">
        <f t="shared" si="0"/>
        <v>#REF!</v>
      </c>
    </row>
    <row r="55" ht="14.25" hidden="1">
      <c r="M55" s="18">
        <f t="shared" si="0"/>
        <v>0</v>
      </c>
    </row>
    <row r="56" spans="1:13" ht="14.25">
      <c r="A56" s="13" t="s">
        <v>24</v>
      </c>
      <c r="B56" s="13">
        <f aca="true" t="shared" si="1" ref="B56:L56">B13+B14+B15+B16+B17</f>
        <v>2.4</v>
      </c>
      <c r="C56" s="13">
        <f t="shared" si="1"/>
        <v>1.24</v>
      </c>
      <c r="D56" s="13">
        <f t="shared" si="1"/>
        <v>0.6100000000000001</v>
      </c>
      <c r="E56" s="13">
        <f t="shared" si="1"/>
        <v>0.26999999999999996</v>
      </c>
      <c r="F56" s="13">
        <f t="shared" si="1"/>
        <v>0.35</v>
      </c>
      <c r="G56" s="13">
        <f t="shared" si="1"/>
        <v>0.2</v>
      </c>
      <c r="H56" s="13">
        <f t="shared" si="1"/>
        <v>0.31000000000000005</v>
      </c>
      <c r="I56" s="13">
        <f t="shared" si="1"/>
        <v>0.2</v>
      </c>
      <c r="J56" s="13">
        <f t="shared" si="1"/>
        <v>0.5499999999999999</v>
      </c>
      <c r="K56" s="13">
        <f t="shared" si="1"/>
        <v>0.5499999999999999</v>
      </c>
      <c r="L56" s="13">
        <f t="shared" si="1"/>
        <v>0.8200000000000001</v>
      </c>
      <c r="M56" s="13">
        <f>M13+M14+M15+M16+M17</f>
        <v>7.500000000000001</v>
      </c>
    </row>
    <row r="57" spans="1:13" ht="14.25">
      <c r="A57" s="13" t="s">
        <v>85</v>
      </c>
      <c r="B57" s="13">
        <f>B56/5</f>
        <v>0.48</v>
      </c>
      <c r="C57" s="13">
        <f>C56/5</f>
        <v>0.248</v>
      </c>
      <c r="D57" s="13">
        <f>D56/5</f>
        <v>0.12200000000000003</v>
      </c>
      <c r="E57" s="13">
        <f>E56/5</f>
        <v>0.05399999999999999</v>
      </c>
      <c r="F57" s="13">
        <f>F56/5</f>
        <v>0.06999999999999999</v>
      </c>
      <c r="G57" s="13">
        <f aca="true" t="shared" si="2" ref="G57:M57">G56/5</f>
        <v>0.04</v>
      </c>
      <c r="H57" s="13">
        <f t="shared" si="2"/>
        <v>0.06200000000000001</v>
      </c>
      <c r="I57" s="13">
        <f t="shared" si="2"/>
        <v>0.04</v>
      </c>
      <c r="J57" s="13">
        <f t="shared" si="2"/>
        <v>0.10999999999999999</v>
      </c>
      <c r="K57" s="13">
        <f t="shared" si="2"/>
        <v>0.10999999999999999</v>
      </c>
      <c r="L57" s="13">
        <f t="shared" si="2"/>
        <v>0.164</v>
      </c>
      <c r="M57" s="13">
        <f t="shared" si="2"/>
        <v>1.5000000000000002</v>
      </c>
    </row>
    <row r="59" spans="1:13" ht="15">
      <c r="A59" s="122" t="s">
        <v>116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4.25">
      <c r="A60" s="117" t="s">
        <v>51</v>
      </c>
      <c r="B60" s="123" t="s">
        <v>74</v>
      </c>
      <c r="C60" s="124"/>
      <c r="D60" s="117" t="s">
        <v>55</v>
      </c>
      <c r="E60" s="117" t="s">
        <v>56</v>
      </c>
      <c r="F60" s="117" t="s">
        <v>57</v>
      </c>
      <c r="G60" s="117" t="s">
        <v>58</v>
      </c>
      <c r="H60" s="119" t="s">
        <v>118</v>
      </c>
      <c r="I60" s="117" t="s">
        <v>60</v>
      </c>
      <c r="J60" s="117" t="s">
        <v>61</v>
      </c>
      <c r="K60" s="117" t="s">
        <v>117</v>
      </c>
      <c r="L60" s="119" t="s">
        <v>119</v>
      </c>
      <c r="M60" s="117" t="s">
        <v>64</v>
      </c>
    </row>
    <row r="61" spans="1:13" ht="14.25">
      <c r="A61" s="118"/>
      <c r="B61" s="17" t="s">
        <v>75</v>
      </c>
      <c r="C61" s="17" t="s">
        <v>76</v>
      </c>
      <c r="D61" s="118"/>
      <c r="E61" s="118"/>
      <c r="F61" s="118"/>
      <c r="G61" s="118"/>
      <c r="H61" s="120"/>
      <c r="I61" s="118"/>
      <c r="J61" s="118"/>
      <c r="K61" s="118"/>
      <c r="L61" s="120"/>
      <c r="M61" s="118"/>
    </row>
    <row r="62" spans="1:13" ht="14.25">
      <c r="A62" s="18" t="s">
        <v>68</v>
      </c>
      <c r="B62" s="18">
        <v>350</v>
      </c>
      <c r="C62" s="18">
        <v>140</v>
      </c>
      <c r="D62" s="18"/>
      <c r="E62" s="18">
        <v>35</v>
      </c>
      <c r="F62" s="18">
        <v>35</v>
      </c>
      <c r="G62" s="18"/>
      <c r="H62" s="18">
        <v>35</v>
      </c>
      <c r="I62" s="18"/>
      <c r="J62" s="18">
        <v>35</v>
      </c>
      <c r="K62" s="18">
        <v>70</v>
      </c>
      <c r="L62" s="18">
        <v>70</v>
      </c>
      <c r="M62" s="18">
        <f>SUM(B62:L62)</f>
        <v>770</v>
      </c>
    </row>
    <row r="63" spans="1:13" ht="14.25">
      <c r="A63" s="18" t="s">
        <v>69</v>
      </c>
      <c r="B63" s="18">
        <v>315</v>
      </c>
      <c r="C63" s="18">
        <v>175</v>
      </c>
      <c r="D63" s="18"/>
      <c r="E63" s="18">
        <v>35</v>
      </c>
      <c r="F63" s="18">
        <v>35</v>
      </c>
      <c r="G63" s="18"/>
      <c r="H63" s="18">
        <v>35</v>
      </c>
      <c r="I63" s="18"/>
      <c r="J63" s="18">
        <v>70</v>
      </c>
      <c r="K63" s="18">
        <v>70</v>
      </c>
      <c r="L63" s="18">
        <v>70</v>
      </c>
      <c r="M63" s="18">
        <f>SUM(B63:L63)</f>
        <v>805</v>
      </c>
    </row>
    <row r="64" spans="1:13" ht="14.25">
      <c r="A64" s="18" t="s">
        <v>70</v>
      </c>
      <c r="B64" s="18">
        <v>280</v>
      </c>
      <c r="C64" s="18">
        <v>175</v>
      </c>
      <c r="D64" s="18"/>
      <c r="E64" s="18">
        <v>35</v>
      </c>
      <c r="F64" s="18">
        <v>70</v>
      </c>
      <c r="G64" s="18"/>
      <c r="H64" s="18">
        <v>35</v>
      </c>
      <c r="I64" s="18"/>
      <c r="J64" s="18">
        <v>70</v>
      </c>
      <c r="K64" s="18">
        <v>70</v>
      </c>
      <c r="L64" s="18">
        <v>70</v>
      </c>
      <c r="M64" s="18">
        <f>SUM(B64:L64)</f>
        <v>805</v>
      </c>
    </row>
    <row r="65" spans="1:13" ht="14.25">
      <c r="A65" s="18" t="s">
        <v>71</v>
      </c>
      <c r="B65" s="18">
        <v>280</v>
      </c>
      <c r="C65" s="18">
        <v>175</v>
      </c>
      <c r="D65" s="18"/>
      <c r="E65" s="18">
        <v>35</v>
      </c>
      <c r="F65" s="18"/>
      <c r="G65" s="18">
        <v>70</v>
      </c>
      <c r="H65" s="18">
        <v>35</v>
      </c>
      <c r="I65" s="18">
        <v>70</v>
      </c>
      <c r="J65" s="18">
        <v>70</v>
      </c>
      <c r="K65" s="18">
        <v>70</v>
      </c>
      <c r="L65" s="18">
        <v>70</v>
      </c>
      <c r="M65" s="18">
        <f>SUM(B65:L65)</f>
        <v>875</v>
      </c>
    </row>
    <row r="66" spans="1:18" ht="14.25">
      <c r="A66" s="18" t="s">
        <v>72</v>
      </c>
      <c r="B66" s="18">
        <v>280</v>
      </c>
      <c r="C66" s="18">
        <v>175</v>
      </c>
      <c r="D66" s="18"/>
      <c r="E66" s="18">
        <v>35</v>
      </c>
      <c r="F66" s="18"/>
      <c r="G66" s="18">
        <v>70</v>
      </c>
      <c r="H66" s="18">
        <v>35</v>
      </c>
      <c r="I66" s="18">
        <v>70</v>
      </c>
      <c r="J66" s="18">
        <v>70</v>
      </c>
      <c r="K66" s="18">
        <v>70</v>
      </c>
      <c r="L66" s="18">
        <v>70</v>
      </c>
      <c r="M66" s="18">
        <f>SUM(B66:L66)</f>
        <v>875</v>
      </c>
      <c r="R66" s="13" t="s">
        <v>50</v>
      </c>
    </row>
    <row r="67" spans="1:13" ht="15">
      <c r="A67" s="125" t="s">
        <v>77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ht="15" customHeight="1">
      <c r="A68" s="117" t="s">
        <v>51</v>
      </c>
      <c r="B68" s="123" t="s">
        <v>74</v>
      </c>
      <c r="C68" s="124"/>
      <c r="D68" s="117" t="s">
        <v>55</v>
      </c>
      <c r="E68" s="117" t="s">
        <v>56</v>
      </c>
      <c r="F68" s="117" t="s">
        <v>57</v>
      </c>
      <c r="G68" s="117" t="s">
        <v>58</v>
      </c>
      <c r="H68" s="119" t="s">
        <v>118</v>
      </c>
      <c r="I68" s="117" t="s">
        <v>60</v>
      </c>
      <c r="J68" s="117" t="s">
        <v>61</v>
      </c>
      <c r="K68" s="117" t="s">
        <v>117</v>
      </c>
      <c r="L68" s="119" t="s">
        <v>119</v>
      </c>
      <c r="M68" s="117" t="s">
        <v>64</v>
      </c>
    </row>
    <row r="69" spans="1:13" ht="14.25">
      <c r="A69" s="118"/>
      <c r="B69" s="17" t="s">
        <v>75</v>
      </c>
      <c r="C69" s="17" t="s">
        <v>76</v>
      </c>
      <c r="D69" s="118"/>
      <c r="E69" s="118"/>
      <c r="F69" s="118"/>
      <c r="G69" s="118"/>
      <c r="H69" s="120"/>
      <c r="I69" s="118"/>
      <c r="J69" s="118"/>
      <c r="K69" s="118"/>
      <c r="L69" s="120"/>
      <c r="M69" s="118"/>
    </row>
    <row r="70" spans="1:17" ht="14.25">
      <c r="A70" s="18" t="s">
        <v>68</v>
      </c>
      <c r="B70" s="18">
        <v>0.67</v>
      </c>
      <c r="C70" s="18">
        <v>0.27</v>
      </c>
      <c r="D70" s="18"/>
      <c r="E70" s="18">
        <v>0.07</v>
      </c>
      <c r="F70" s="18">
        <v>0.07</v>
      </c>
      <c r="G70" s="18"/>
      <c r="H70" s="18">
        <v>0.07</v>
      </c>
      <c r="I70" s="18"/>
      <c r="J70" s="18">
        <v>0.07</v>
      </c>
      <c r="K70" s="18">
        <v>0.14</v>
      </c>
      <c r="L70" s="18">
        <v>0.14</v>
      </c>
      <c r="M70" s="18">
        <f>SUM(B70:L70)</f>
        <v>1.5000000000000004</v>
      </c>
      <c r="P70" s="13" t="s">
        <v>50</v>
      </c>
      <c r="Q70" s="13" t="s">
        <v>50</v>
      </c>
    </row>
    <row r="71" spans="1:16" ht="14.25">
      <c r="A71" s="18" t="s">
        <v>69</v>
      </c>
      <c r="B71" s="18">
        <v>0.58</v>
      </c>
      <c r="C71" s="18">
        <v>0.32</v>
      </c>
      <c r="D71" s="18"/>
      <c r="E71" s="18">
        <v>0.07</v>
      </c>
      <c r="F71" s="18">
        <v>0.07</v>
      </c>
      <c r="G71" s="18"/>
      <c r="H71" s="18">
        <v>0.07</v>
      </c>
      <c r="I71" s="18"/>
      <c r="J71" s="18">
        <v>0.13</v>
      </c>
      <c r="K71" s="18">
        <v>0.13</v>
      </c>
      <c r="L71" s="18">
        <v>0.13</v>
      </c>
      <c r="M71" s="18">
        <f>SUM(B71:L71)</f>
        <v>1.5</v>
      </c>
      <c r="P71" s="13" t="s">
        <v>50</v>
      </c>
    </row>
    <row r="72" spans="1:13" ht="14.25">
      <c r="A72" s="18" t="s">
        <v>70</v>
      </c>
      <c r="B72" s="18">
        <v>0.52</v>
      </c>
      <c r="C72" s="18">
        <v>0.32</v>
      </c>
      <c r="D72" s="18"/>
      <c r="E72" s="18">
        <v>0.07</v>
      </c>
      <c r="F72" s="18">
        <v>0.13</v>
      </c>
      <c r="G72" s="18"/>
      <c r="H72" s="18">
        <v>0.07</v>
      </c>
      <c r="I72" s="18"/>
      <c r="J72" s="18">
        <v>0.13</v>
      </c>
      <c r="K72" s="18">
        <v>0.13</v>
      </c>
      <c r="L72" s="18">
        <v>0.13</v>
      </c>
      <c r="M72" s="18">
        <f>SUM(B72:L72)</f>
        <v>1.5</v>
      </c>
    </row>
    <row r="73" spans="1:13" ht="14.25">
      <c r="A73" s="18" t="s">
        <v>71</v>
      </c>
      <c r="B73" s="18">
        <v>0.48</v>
      </c>
      <c r="C73" s="18">
        <v>0.3</v>
      </c>
      <c r="D73" s="18"/>
      <c r="E73" s="18">
        <v>0.06</v>
      </c>
      <c r="F73" s="18"/>
      <c r="G73" s="18">
        <v>0.12</v>
      </c>
      <c r="H73" s="18">
        <v>0.06</v>
      </c>
      <c r="I73" s="18">
        <v>0.12</v>
      </c>
      <c r="J73" s="18">
        <v>0.12</v>
      </c>
      <c r="K73" s="18">
        <v>0.12</v>
      </c>
      <c r="L73" s="18">
        <v>0.12</v>
      </c>
      <c r="M73" s="18">
        <f>SUM(B73:L73)</f>
        <v>1.5000000000000004</v>
      </c>
    </row>
    <row r="74" spans="1:13" ht="14.25">
      <c r="A74" s="18" t="s">
        <v>72</v>
      </c>
      <c r="B74" s="18">
        <v>0.48</v>
      </c>
      <c r="C74" s="18">
        <v>0.3</v>
      </c>
      <c r="D74" s="18"/>
      <c r="E74" s="18">
        <v>0.06</v>
      </c>
      <c r="F74" s="18"/>
      <c r="G74" s="18">
        <v>0.12</v>
      </c>
      <c r="H74" s="18">
        <v>0.06</v>
      </c>
      <c r="I74" s="18">
        <v>0.12</v>
      </c>
      <c r="J74" s="18">
        <v>0.12</v>
      </c>
      <c r="K74" s="18">
        <v>0.12</v>
      </c>
      <c r="L74" s="18">
        <v>0.12</v>
      </c>
      <c r="M74" s="18">
        <f>SUM(B74:L74)</f>
        <v>1.5000000000000004</v>
      </c>
    </row>
    <row r="81" ht="14.25">
      <c r="H81" s="13" t="s">
        <v>50</v>
      </c>
    </row>
  </sheetData>
  <sheetProtection/>
  <mergeCells count="54">
    <mergeCell ref="H68:H69"/>
    <mergeCell ref="I68:I69"/>
    <mergeCell ref="F68:F69"/>
    <mergeCell ref="G68:G69"/>
    <mergeCell ref="A68:A69"/>
    <mergeCell ref="B68:C68"/>
    <mergeCell ref="D68:D69"/>
    <mergeCell ref="E68:E69"/>
    <mergeCell ref="J68:J69"/>
    <mergeCell ref="K68:K69"/>
    <mergeCell ref="L68:L69"/>
    <mergeCell ref="M68:M69"/>
    <mergeCell ref="M60:M61"/>
    <mergeCell ref="J60:J61"/>
    <mergeCell ref="K60:K61"/>
    <mergeCell ref="L60:L61"/>
    <mergeCell ref="A67:M67"/>
    <mergeCell ref="F60:F61"/>
    <mergeCell ref="L3:L4"/>
    <mergeCell ref="L11:L12"/>
    <mergeCell ref="K11:K12"/>
    <mergeCell ref="F11:F12"/>
    <mergeCell ref="G11:G12"/>
    <mergeCell ref="M11:M12"/>
    <mergeCell ref="A10:M10"/>
    <mergeCell ref="I11:I12"/>
    <mergeCell ref="K3:K4"/>
    <mergeCell ref="E3:E4"/>
    <mergeCell ref="E11:E12"/>
    <mergeCell ref="A11:A12"/>
    <mergeCell ref="D11:D12"/>
    <mergeCell ref="B11:C11"/>
    <mergeCell ref="I60:I61"/>
    <mergeCell ref="E60:E61"/>
    <mergeCell ref="N1:Z1"/>
    <mergeCell ref="A1:M1"/>
    <mergeCell ref="A2:M2"/>
    <mergeCell ref="H3:H4"/>
    <mergeCell ref="I3:I4"/>
    <mergeCell ref="J3:J4"/>
    <mergeCell ref="B3:C3"/>
    <mergeCell ref="A3:A4"/>
    <mergeCell ref="D3:D4"/>
    <mergeCell ref="M3:M4"/>
    <mergeCell ref="F3:F4"/>
    <mergeCell ref="G3:G4"/>
    <mergeCell ref="G60:G61"/>
    <mergeCell ref="H60:H61"/>
    <mergeCell ref="H11:H12"/>
    <mergeCell ref="J11:J12"/>
    <mergeCell ref="A59:M59"/>
    <mergeCell ref="A60:A61"/>
    <mergeCell ref="B60:C60"/>
    <mergeCell ref="D60:D61"/>
  </mergeCells>
  <printOptions/>
  <pageMargins left="0.24" right="0.19" top="0.35" bottom="0.3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0983454104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Hoàn</dc:creator>
  <cp:keywords/>
  <dc:description/>
  <cp:lastModifiedBy>AD</cp:lastModifiedBy>
  <cp:lastPrinted>2021-07-13T04:00:29Z</cp:lastPrinted>
  <dcterms:created xsi:type="dcterms:W3CDTF">2021-04-27T08:02:24Z</dcterms:created>
  <dcterms:modified xsi:type="dcterms:W3CDTF">2021-07-13T04:00:34Z</dcterms:modified>
  <cp:category/>
  <cp:version/>
  <cp:contentType/>
  <cp:contentStatus/>
</cp:coreProperties>
</file>