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120" activeTab="0"/>
  </bookViews>
  <sheets>
    <sheet name="PL5- Thực trạng " sheetId="1" r:id="rId1"/>
    <sheet name="PL6- Tổng hợp QM" sheetId="2" r:id="rId2"/>
    <sheet name="PL9-Nhu cầu GV" sheetId="3" r:id="rId3"/>
    <sheet name="Hệ số GV THPT" sheetId="4" state="hidden" r:id="rId4"/>
  </sheets>
  <definedNames>
    <definedName name="_xlnm.Print_Area" localSheetId="1">'PL6- Tổng hợp QM'!$A$1:$N$19</definedName>
    <definedName name="_xlnm.Print_Area" localSheetId="2">'PL9-Nhu cầu GV'!$A$1:$AM$115</definedName>
  </definedNames>
  <calcPr fullCalcOnLoad="1"/>
</workbook>
</file>

<file path=xl/sharedStrings.xml><?xml version="1.0" encoding="utf-8"?>
<sst xmlns="http://schemas.openxmlformats.org/spreadsheetml/2006/main" count="987" uniqueCount="148">
  <si>
    <t>BẢNG TÍNH HỆ SỐ GIÁO VIÊN THEO CÁC MÔN HỌC THPT</t>
  </si>
  <si>
    <t>1. QUY ĐỊNH SỐ TIẾT/NĂM (Chương trình mới)</t>
  </si>
  <si>
    <t>Lớp</t>
  </si>
  <si>
    <t>Văn</t>
  </si>
  <si>
    <t>Toán</t>
  </si>
  <si>
    <t>NN 1</t>
  </si>
  <si>
    <t>GDTC</t>
  </si>
  <si>
    <t>QP&amp;AN</t>
  </si>
  <si>
    <t>L. Sử</t>
  </si>
  <si>
    <t>Đ.Lý</t>
  </si>
  <si>
    <t>GD KT&amp;PL</t>
  </si>
  <si>
    <t>Lý</t>
  </si>
  <si>
    <t>Hóa</t>
  </si>
  <si>
    <t>Sinh</t>
  </si>
  <si>
    <t>Công nghệ</t>
  </si>
  <si>
    <t>Tin</t>
  </si>
  <si>
    <t>N. Thuật</t>
  </si>
  <si>
    <t>T. Nghiệm</t>
  </si>
  <si>
    <t>Chuyên đề</t>
  </si>
  <si>
    <t>GD địa phương</t>
  </si>
  <si>
    <t>Tổng</t>
  </si>
  <si>
    <t>Lớp 10</t>
  </si>
  <si>
    <t>Lớp 11</t>
  </si>
  <si>
    <t>Lớp 12</t>
  </si>
  <si>
    <t>HỆ SỐ GIÁO VIÊN</t>
  </si>
  <si>
    <t>GD KT&amp;PL
(gdcd)</t>
  </si>
  <si>
    <t>T. Nghiệm
GDNGLL)</t>
  </si>
  <si>
    <t>Chuyên đề
(Tự chọn)</t>
  </si>
  <si>
    <t>Năm học</t>
  </si>
  <si>
    <t>Trường, phân loại</t>
  </si>
  <si>
    <t>Số lớp, số học sinh</t>
  </si>
  <si>
    <t>Tổng số</t>
  </si>
  <si>
    <t>Chia ra</t>
  </si>
  <si>
    <t>Tổng số học sinh</t>
  </si>
  <si>
    <t>Tổng số lớp</t>
  </si>
  <si>
    <t xml:space="preserve">Chia ra </t>
  </si>
  <si>
    <r>
      <t xml:space="preserve">Loại 1
</t>
    </r>
    <r>
      <rPr>
        <sz val="10"/>
        <rFont val="Times New Roman"/>
        <family val="1"/>
      </rPr>
      <t>(được bố trí 01 PHT)</t>
    </r>
  </si>
  <si>
    <r>
      <t xml:space="preserve">Loại 2
</t>
    </r>
    <r>
      <rPr>
        <sz val="10"/>
        <rFont val="Times New Roman"/>
        <family val="1"/>
      </rPr>
      <t>(được bố trí 02 PHT)</t>
    </r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</si>
  <si>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</si>
  <si>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</si>
  <si>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</si>
  <si>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</si>
  <si>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</si>
  <si>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</si>
  <si>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</si>
  <si>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</si>
  <si>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</si>
  <si>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</si>
  <si>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TT</t>
  </si>
  <si>
    <t>Nội dung</t>
  </si>
  <si>
    <t>Biên chế hiện có (đến thời điểm 30/5/2021)</t>
  </si>
  <si>
    <r>
      <t xml:space="preserve">Số nghỉ hưu theo từng năm </t>
    </r>
    <r>
      <rPr>
        <sz val="11"/>
        <color theme="1"/>
        <rFont val="Calibri"/>
        <family val="2"/>
      </rPr>
      <t xml:space="preserve">
(theo quy định mới về tuổi nghỉ hưu)</t>
    </r>
  </si>
  <si>
    <t xml:space="preserve">Tổng số </t>
  </si>
  <si>
    <t xml:space="preserve">Nữ </t>
  </si>
  <si>
    <t xml:space="preserve">Dân tộc </t>
  </si>
  <si>
    <t>Đảng viên</t>
  </si>
  <si>
    <t>Theo Hạng CDNN</t>
  </si>
  <si>
    <t xml:space="preserve">Theo trình độ 
CM đào tạo </t>
  </si>
  <si>
    <t xml:space="preserve">Theo độ tuổi </t>
  </si>
  <si>
    <t>Hạng I</t>
  </si>
  <si>
    <t>Hạng II</t>
  </si>
  <si>
    <t>Hạng III</t>
  </si>
  <si>
    <t>Hạng IV</t>
  </si>
  <si>
    <t>Trên ĐH</t>
  </si>
  <si>
    <t>ĐH</t>
  </si>
  <si>
    <t>Còn lại</t>
  </si>
  <si>
    <t>≤ 25</t>
  </si>
  <si>
    <t>26-30</t>
  </si>
  <si>
    <t>31-35</t>
  </si>
  <si>
    <t>36-40</t>
  </si>
  <si>
    <t>41-45</t>
  </si>
  <si>
    <t>46-50</t>
  </si>
  <si>
    <t>51-55</t>
  </si>
  <si>
    <t>56-60</t>
  </si>
  <si>
    <t>Trên 60</t>
  </si>
  <si>
    <t>I</t>
  </si>
  <si>
    <t>Cán bộ quản lý</t>
  </si>
  <si>
    <t>Hiệu trưởng</t>
  </si>
  <si>
    <t xml:space="preserve"> </t>
  </si>
  <si>
    <t>Phó Hiệu trưởng</t>
  </si>
  <si>
    <t>II</t>
  </si>
  <si>
    <t>Giáo viên</t>
  </si>
  <si>
    <t>Giáo viên Văn</t>
  </si>
  <si>
    <t>Giáo viên Sử</t>
  </si>
  <si>
    <t>Giáo viên Địa</t>
  </si>
  <si>
    <t>Giáo viên GDCD</t>
  </si>
  <si>
    <t>Giáo viên Toán</t>
  </si>
  <si>
    <t>Giáo viên Lý</t>
  </si>
  <si>
    <t>Giáo viên Hoá</t>
  </si>
  <si>
    <t>Giáo viên Sinh</t>
  </si>
  <si>
    <t>Giáo viên Tin</t>
  </si>
  <si>
    <t>Tự chọn</t>
  </si>
  <si>
    <t>IV</t>
  </si>
  <si>
    <t>Nhân viên</t>
  </si>
  <si>
    <t>Kế toán</t>
  </si>
  <si>
    <t>Thư viện</t>
  </si>
  <si>
    <t>HC khác</t>
  </si>
  <si>
    <t>Tổng cộng</t>
  </si>
  <si>
    <r>
      <t xml:space="preserve">Loại 3
</t>
    </r>
    <r>
      <rPr>
        <sz val="10"/>
        <rFont val="Times New Roman"/>
        <family val="1"/>
      </rPr>
      <t>(được bố trí 03 PHT)</t>
    </r>
  </si>
  <si>
    <t>Số lớp</t>
  </si>
  <si>
    <t>Số Học sinh</t>
  </si>
  <si>
    <t xml:space="preserve">Văn </t>
  </si>
  <si>
    <t>Ng.Ngữ 1</t>
  </si>
  <si>
    <t>GD thể chất</t>
  </si>
  <si>
    <t>Quốc phòng và An ninh</t>
  </si>
  <si>
    <t>Lịch sử</t>
  </si>
  <si>
    <t>Địa lý</t>
  </si>
  <si>
    <t>GD Kinh tế và Pháp luật
(GDCD)</t>
  </si>
  <si>
    <t>GV hiện có</t>
  </si>
  <si>
    <t>Nhu cầu GV</t>
  </si>
  <si>
    <t>Thừa (+), thiếu (-)</t>
  </si>
  <si>
    <t>Nghệ thuật</t>
  </si>
  <si>
    <t>T. Nghiệm
(GDNG lên lớp)</t>
  </si>
  <si>
    <t>Chuyên đề 
(các môn tự chọn)</t>
  </si>
  <si>
    <t>BẢNG TỔNG HỢP NHU CẦU BIÊN CHẾ GIÁO VIÊN CẤP THPT TỪ NĂM HỌC 2022-2023 ĐẾN NĂM HỌC 2029-2030</t>
  </si>
  <si>
    <t>Giáo viên TD</t>
  </si>
  <si>
    <t>Giáo viên Ngoại ngữ</t>
  </si>
  <si>
    <t>Giáo viên KTCN</t>
  </si>
  <si>
    <t>Giáo viên KTNN</t>
  </si>
  <si>
    <t>Giáo viên GDQP</t>
  </si>
  <si>
    <t>Nghề</t>
  </si>
  <si>
    <t>Thủ quỹ-Văn thư</t>
  </si>
  <si>
    <t>Y tế trường học</t>
  </si>
  <si>
    <t>TB-TN Lý</t>
  </si>
  <si>
    <t>TB-TN Hoá</t>
  </si>
  <si>
    <t>TB-TN Sinh</t>
  </si>
  <si>
    <t>2, QUY ĐỊNH SỐ TIẾT/NĂM (chương trình cũ- CT CHUẨN)</t>
  </si>
  <si>
    <t>Môn</t>
  </si>
  <si>
    <t>ND</t>
  </si>
  <si>
    <r>
      <t xml:space="preserve">1. NĂM HỌC 2022-2023 </t>
    </r>
    <r>
      <rPr>
        <b/>
        <sz val="12"/>
        <color indexed="10"/>
        <rFont val="Times New Roman"/>
        <family val="1"/>
      </rPr>
      <t>(Lớp 11, 12 theo chương trình cũ)</t>
    </r>
  </si>
  <si>
    <r>
      <t xml:space="preserve">2. NĂM HỌC 2023-2024 </t>
    </r>
    <r>
      <rPr>
        <b/>
        <sz val="12"/>
        <color indexed="10"/>
        <rFont val="Times New Roman"/>
        <family val="1"/>
      </rPr>
      <t>(Lớp 12 theo chương trình cũ)</t>
    </r>
  </si>
  <si>
    <t>Đề nghị tuyển</t>
  </si>
  <si>
    <t xml:space="preserve">3. NĂM HỌC 2024-2025 </t>
  </si>
  <si>
    <t xml:space="preserve">4. NĂM HỌC 2025-2026 </t>
  </si>
  <si>
    <t xml:space="preserve">5. NĂM HỌC 2026-2027 </t>
  </si>
  <si>
    <t xml:space="preserve">6. NĂM HỌC 2027-2028 </t>
  </si>
  <si>
    <t xml:space="preserve">7. NĂM HỌC 2028-2029 </t>
  </si>
  <si>
    <t xml:space="preserve">8. NĂM HỌC 2029-2030 </t>
  </si>
  <si>
    <t>Thiếu (-)
Thừa (+)</t>
  </si>
  <si>
    <t xml:space="preserve">Đề nghị tuyển </t>
  </si>
  <si>
    <t xml:space="preserve">BIỂU TỔNG HỢP THỐNG KÊ THỰC TRẠNG ĐỘI NGŨ CÁN BỘ QUẢN LÝ, GIÁO VIÊN, NHÂN VIÊN </t>
  </si>
  <si>
    <t xml:space="preserve">Tỉ lệ
GV/lớp </t>
  </si>
  <si>
    <t xml:space="preserve">Số GV
hiện có </t>
  </si>
  <si>
    <t>Phụ lục 5</t>
  </si>
  <si>
    <t>TỔNG HỢP QUY MÔ TRƯỜNG, LỚP, HỌC SINH CẤP THPT ĐẾN NĂM 2025 VÀ ĐỊNH HƯỚNG ĐẾN NĂM 2030</t>
  </si>
  <si>
    <t>Phụ lục 6</t>
  </si>
  <si>
    <t>Phụ lục 9</t>
  </si>
  <si>
    <r>
      <t>Ghi chú: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Số lượng giáo viên đề nghị tuyển trong biểu là tuyển cho năm kế tiếp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</si>
</sst>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55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textRotation="90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1" fontId="10" fillId="33" borderId="10" xfId="55" applyNumberFormat="1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/>
      <protection hidden="1"/>
    </xf>
    <xf numFmtId="1" fontId="8" fillId="34" borderId="12" xfId="0" applyNumberFormat="1" applyFont="1" applyFill="1" applyBorder="1" applyAlignment="1" applyProtection="1">
      <alignment horizontal="left"/>
      <protection hidden="1"/>
    </xf>
    <xf numFmtId="0" fontId="8" fillId="34" borderId="13" xfId="0" applyFont="1" applyFill="1" applyBorder="1" applyAlignment="1" applyProtection="1">
      <alignment horizontal="center"/>
      <protection hidden="1"/>
    </xf>
    <xf numFmtId="1" fontId="8" fillId="34" borderId="13" xfId="0" applyNumberFormat="1" applyFont="1" applyFill="1" applyBorder="1" applyAlignment="1" applyProtection="1">
      <alignment horizontal="left"/>
      <protection hidden="1"/>
    </xf>
    <xf numFmtId="0" fontId="8" fillId="34" borderId="14" xfId="0" applyFont="1" applyFill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 applyProtection="1">
      <alignment horizontal="left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1" fontId="17" fillId="34" borderId="10" xfId="0" applyNumberFormat="1" applyFont="1" applyFill="1" applyBorder="1" applyAlignment="1" applyProtection="1">
      <alignment horizontal="left"/>
      <protection hidden="1"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55" applyFont="1" applyBorder="1" applyAlignment="1">
      <alignment horizontal="center"/>
      <protection/>
    </xf>
    <xf numFmtId="0" fontId="21" fillId="0" borderId="10" xfId="55" applyFont="1" applyBorder="1" applyAlignment="1">
      <alignment horizontal="center"/>
      <protection/>
    </xf>
    <xf numFmtId="0" fontId="5" fillId="0" borderId="10" xfId="55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15" xfId="0" applyFont="1" applyBorder="1" applyAlignment="1" quotePrefix="1">
      <alignment/>
    </xf>
    <xf numFmtId="0" fontId="7" fillId="0" borderId="10" xfId="0" applyFont="1" applyBorder="1" applyAlignment="1" quotePrefix="1">
      <alignment horizontal="center"/>
    </xf>
    <xf numFmtId="0" fontId="6" fillId="0" borderId="10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5" fillId="0" borderId="0" xfId="55" applyFill="1">
      <alignment/>
      <protection/>
    </xf>
    <xf numFmtId="0" fontId="8" fillId="0" borderId="10" xfId="55" applyFont="1" applyFill="1" applyBorder="1" applyAlignment="1">
      <alignment horizontal="center" vertical="center" textRotation="90"/>
      <protection/>
    </xf>
    <xf numFmtId="0" fontId="8" fillId="0" borderId="10" xfId="55" applyFont="1" applyFill="1" applyBorder="1" applyAlignment="1">
      <alignment horizontal="center" vertical="center" textRotation="90" wrapText="1"/>
      <protection/>
    </xf>
    <xf numFmtId="0" fontId="20" fillId="0" borderId="10" xfId="55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horizontal="center" vertical="center" textRotation="90" wrapText="1"/>
      <protection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25" fillId="0" borderId="10" xfId="0" applyFont="1" applyFill="1" applyBorder="1" applyAlignment="1" quotePrefix="1">
      <alignment horizontal="center" vertical="center"/>
    </xf>
    <xf numFmtId="16" fontId="1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11" fillId="35" borderId="10" xfId="55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 textRotation="90"/>
      <protection/>
    </xf>
    <xf numFmtId="0" fontId="7" fillId="0" borderId="0" xfId="55" applyFont="1" applyAlignment="1">
      <alignment horizontal="center"/>
      <protection/>
    </xf>
    <xf numFmtId="0" fontId="5" fillId="0" borderId="10" xfId="55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7" fillId="0" borderId="16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G14" sqref="AG14"/>
    </sheetView>
  </sheetViews>
  <sheetFormatPr defaultColWidth="9.140625" defaultRowHeight="15"/>
  <cols>
    <col min="1" max="1" width="5.140625" style="5" customWidth="1"/>
    <col min="2" max="2" width="16.00390625" style="5" customWidth="1"/>
    <col min="3" max="4" width="4.421875" style="5" customWidth="1"/>
    <col min="5" max="5" width="3.57421875" style="5" customWidth="1"/>
    <col min="6" max="6" width="4.28125" style="5" customWidth="1"/>
    <col min="7" max="7" width="3.140625" style="35" customWidth="1"/>
    <col min="8" max="8" width="4.00390625" style="35" customWidth="1"/>
    <col min="9" max="9" width="4.140625" style="35" customWidth="1"/>
    <col min="10" max="10" width="3.28125" style="35" customWidth="1"/>
    <col min="11" max="11" width="4.140625" style="35" customWidth="1"/>
    <col min="12" max="12" width="4.57421875" style="35" customWidth="1"/>
    <col min="13" max="13" width="3.57421875" style="35" customWidth="1"/>
    <col min="14" max="16" width="4.140625" style="35" customWidth="1"/>
    <col min="17" max="17" width="4.7109375" style="35" customWidth="1"/>
    <col min="18" max="22" width="4.140625" style="35" customWidth="1"/>
    <col min="23" max="23" width="4.00390625" style="5" customWidth="1"/>
    <col min="24" max="24" width="4.140625" style="5" customWidth="1"/>
    <col min="25" max="25" width="4.28125" style="5" customWidth="1"/>
    <col min="26" max="26" width="4.421875" style="5" customWidth="1"/>
    <col min="27" max="27" width="4.00390625" style="5" customWidth="1"/>
    <col min="28" max="28" width="3.7109375" style="5" customWidth="1"/>
    <col min="29" max="29" width="4.00390625" style="5" customWidth="1"/>
    <col min="30" max="30" width="4.57421875" style="5" customWidth="1"/>
    <col min="31" max="31" width="4.140625" style="5" customWidth="1"/>
    <col min="32" max="16384" width="9.140625" style="5" customWidth="1"/>
  </cols>
  <sheetData>
    <row r="1" spans="1:31" ht="15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5">
      <c r="A2" s="68" t="s">
        <v>140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ht="12" customHeight="1"/>
    <row r="4" spans="1:31" ht="15">
      <c r="A4" s="69" t="s">
        <v>48</v>
      </c>
      <c r="B4" s="69" t="s">
        <v>49</v>
      </c>
      <c r="C4" s="70" t="s">
        <v>50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 t="s">
        <v>51</v>
      </c>
      <c r="X4" s="69"/>
      <c r="Y4" s="69"/>
      <c r="Z4" s="69"/>
      <c r="AA4" s="69"/>
      <c r="AB4" s="69"/>
      <c r="AC4" s="69"/>
      <c r="AD4" s="69"/>
      <c r="AE4" s="69"/>
    </row>
    <row r="5" spans="1:31" ht="25.5" customHeight="1">
      <c r="A5" s="69"/>
      <c r="B5" s="69"/>
      <c r="C5" s="67" t="s">
        <v>52</v>
      </c>
      <c r="D5" s="67" t="s">
        <v>53</v>
      </c>
      <c r="E5" s="67" t="s">
        <v>54</v>
      </c>
      <c r="F5" s="67" t="s">
        <v>55</v>
      </c>
      <c r="G5" s="72" t="s">
        <v>56</v>
      </c>
      <c r="H5" s="72"/>
      <c r="I5" s="72"/>
      <c r="J5" s="72"/>
      <c r="K5" s="73" t="s">
        <v>57</v>
      </c>
      <c r="L5" s="72"/>
      <c r="M5" s="72"/>
      <c r="N5" s="72" t="s">
        <v>58</v>
      </c>
      <c r="O5" s="72"/>
      <c r="P5" s="72"/>
      <c r="Q5" s="72"/>
      <c r="R5" s="72"/>
      <c r="S5" s="72"/>
      <c r="T5" s="72"/>
      <c r="U5" s="72"/>
      <c r="V5" s="72"/>
      <c r="W5" s="69"/>
      <c r="X5" s="69"/>
      <c r="Y5" s="69"/>
      <c r="Z5" s="69"/>
      <c r="AA5" s="69"/>
      <c r="AB5" s="69"/>
      <c r="AC5" s="69"/>
      <c r="AD5" s="69"/>
      <c r="AE5" s="69"/>
    </row>
    <row r="6" spans="1:31" ht="42.75" customHeight="1">
      <c r="A6" s="69"/>
      <c r="B6" s="69"/>
      <c r="C6" s="67"/>
      <c r="D6" s="67"/>
      <c r="E6" s="67"/>
      <c r="F6" s="67"/>
      <c r="G6" s="36" t="s">
        <v>59</v>
      </c>
      <c r="H6" s="36" t="s">
        <v>60</v>
      </c>
      <c r="I6" s="36" t="s">
        <v>61</v>
      </c>
      <c r="J6" s="36" t="s">
        <v>62</v>
      </c>
      <c r="K6" s="36" t="s">
        <v>63</v>
      </c>
      <c r="L6" s="36" t="s">
        <v>64</v>
      </c>
      <c r="M6" s="36" t="s">
        <v>65</v>
      </c>
      <c r="N6" s="37" t="s">
        <v>66</v>
      </c>
      <c r="O6" s="36" t="s">
        <v>67</v>
      </c>
      <c r="P6" s="36" t="s">
        <v>68</v>
      </c>
      <c r="Q6" s="36" t="s">
        <v>69</v>
      </c>
      <c r="R6" s="36" t="s">
        <v>70</v>
      </c>
      <c r="S6" s="36" t="s">
        <v>71</v>
      </c>
      <c r="T6" s="36" t="s">
        <v>72</v>
      </c>
      <c r="U6" s="36" t="s">
        <v>73</v>
      </c>
      <c r="V6" s="36" t="s">
        <v>74</v>
      </c>
      <c r="W6" s="8">
        <v>2022</v>
      </c>
      <c r="X6" s="8">
        <v>2023</v>
      </c>
      <c r="Y6" s="8">
        <v>2024</v>
      </c>
      <c r="Z6" s="8">
        <v>2025</v>
      </c>
      <c r="AA6" s="8">
        <v>2026</v>
      </c>
      <c r="AB6" s="8">
        <v>2027</v>
      </c>
      <c r="AC6" s="8">
        <v>2028</v>
      </c>
      <c r="AD6" s="8">
        <v>2029</v>
      </c>
      <c r="AE6" s="8">
        <v>2030</v>
      </c>
    </row>
    <row r="7" spans="1:31" ht="15" customHeight="1">
      <c r="A7" s="9" t="s">
        <v>75</v>
      </c>
      <c r="B7" s="10" t="s">
        <v>76</v>
      </c>
      <c r="C7" s="27">
        <f>C8+C9</f>
        <v>108</v>
      </c>
      <c r="D7" s="27">
        <f aca="true" t="shared" si="0" ref="D7:AE7">D8+D9</f>
        <v>22</v>
      </c>
      <c r="E7" s="27">
        <f t="shared" si="0"/>
        <v>6</v>
      </c>
      <c r="F7" s="27">
        <f t="shared" si="0"/>
        <v>104</v>
      </c>
      <c r="G7" s="38">
        <f t="shared" si="0"/>
        <v>3</v>
      </c>
      <c r="H7" s="38">
        <f t="shared" si="0"/>
        <v>99</v>
      </c>
      <c r="I7" s="38">
        <f t="shared" si="0"/>
        <v>6</v>
      </c>
      <c r="J7" s="38">
        <f t="shared" si="0"/>
        <v>0</v>
      </c>
      <c r="K7" s="38">
        <f t="shared" si="0"/>
        <v>91</v>
      </c>
      <c r="L7" s="38">
        <f t="shared" si="0"/>
        <v>17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16</v>
      </c>
      <c r="R7" s="38">
        <f t="shared" si="0"/>
        <v>49</v>
      </c>
      <c r="S7" s="38">
        <f t="shared" si="0"/>
        <v>19</v>
      </c>
      <c r="T7" s="38">
        <f t="shared" si="0"/>
        <v>14</v>
      </c>
      <c r="U7" s="38">
        <f t="shared" si="0"/>
        <v>10</v>
      </c>
      <c r="V7" s="38">
        <f t="shared" si="0"/>
        <v>1</v>
      </c>
      <c r="W7" s="27">
        <f t="shared" si="0"/>
        <v>5</v>
      </c>
      <c r="X7" s="27">
        <f t="shared" si="0"/>
        <v>2</v>
      </c>
      <c r="Y7" s="27">
        <f t="shared" si="0"/>
        <v>3</v>
      </c>
      <c r="Z7" s="27">
        <f t="shared" si="0"/>
        <v>1</v>
      </c>
      <c r="AA7" s="27">
        <f t="shared" si="0"/>
        <v>3</v>
      </c>
      <c r="AB7" s="27">
        <f t="shared" si="0"/>
        <v>0</v>
      </c>
      <c r="AC7" s="27">
        <f t="shared" si="0"/>
        <v>3</v>
      </c>
      <c r="AD7" s="27">
        <f t="shared" si="0"/>
        <v>0</v>
      </c>
      <c r="AE7" s="27">
        <f t="shared" si="0"/>
        <v>2</v>
      </c>
    </row>
    <row r="8" spans="1:34" ht="15" customHeight="1">
      <c r="A8" s="11">
        <v>1</v>
      </c>
      <c r="B8" s="12" t="s">
        <v>77</v>
      </c>
      <c r="C8" s="28">
        <v>37</v>
      </c>
      <c r="D8" s="28">
        <v>6</v>
      </c>
      <c r="E8" s="28">
        <v>3</v>
      </c>
      <c r="F8" s="28">
        <v>36</v>
      </c>
      <c r="G8" s="39">
        <v>2</v>
      </c>
      <c r="H8" s="39">
        <v>32</v>
      </c>
      <c r="I8" s="39">
        <v>3</v>
      </c>
      <c r="J8" s="39">
        <v>0</v>
      </c>
      <c r="K8" s="39">
        <v>33</v>
      </c>
      <c r="L8" s="39">
        <v>4</v>
      </c>
      <c r="M8" s="39">
        <v>0</v>
      </c>
      <c r="N8" s="40">
        <v>0</v>
      </c>
      <c r="O8" s="39">
        <v>0</v>
      </c>
      <c r="P8" s="39">
        <v>0</v>
      </c>
      <c r="Q8" s="39">
        <v>2</v>
      </c>
      <c r="R8" s="39">
        <v>12</v>
      </c>
      <c r="S8" s="39">
        <v>8</v>
      </c>
      <c r="T8" s="39">
        <v>8</v>
      </c>
      <c r="U8" s="39">
        <v>7</v>
      </c>
      <c r="V8" s="39">
        <v>1</v>
      </c>
      <c r="W8" s="28">
        <v>2</v>
      </c>
      <c r="X8" s="28">
        <v>2</v>
      </c>
      <c r="Y8" s="28">
        <v>2</v>
      </c>
      <c r="Z8" s="28">
        <v>1</v>
      </c>
      <c r="AA8" s="28">
        <v>2</v>
      </c>
      <c r="AB8" s="28">
        <v>0</v>
      </c>
      <c r="AC8" s="28">
        <v>2</v>
      </c>
      <c r="AD8" s="28">
        <v>0</v>
      </c>
      <c r="AE8" s="28">
        <v>2</v>
      </c>
      <c r="AH8" s="5" t="s">
        <v>78</v>
      </c>
    </row>
    <row r="9" spans="1:31" ht="15" customHeight="1">
      <c r="A9" s="11">
        <v>2</v>
      </c>
      <c r="B9" s="12" t="s">
        <v>79</v>
      </c>
      <c r="C9" s="28">
        <v>71</v>
      </c>
      <c r="D9" s="28">
        <v>16</v>
      </c>
      <c r="E9" s="28">
        <v>3</v>
      </c>
      <c r="F9" s="28">
        <v>68</v>
      </c>
      <c r="G9" s="39">
        <v>1</v>
      </c>
      <c r="H9" s="39">
        <v>67</v>
      </c>
      <c r="I9" s="39">
        <v>3</v>
      </c>
      <c r="J9" s="39">
        <v>0</v>
      </c>
      <c r="K9" s="39">
        <v>58</v>
      </c>
      <c r="L9" s="39">
        <v>13</v>
      </c>
      <c r="M9" s="39">
        <v>0</v>
      </c>
      <c r="N9" s="40">
        <v>0</v>
      </c>
      <c r="O9" s="39">
        <v>0</v>
      </c>
      <c r="P9" s="39">
        <v>0</v>
      </c>
      <c r="Q9" s="39">
        <v>14</v>
      </c>
      <c r="R9" s="39">
        <v>37</v>
      </c>
      <c r="S9" s="39">
        <v>11</v>
      </c>
      <c r="T9" s="39">
        <v>6</v>
      </c>
      <c r="U9" s="39">
        <v>3</v>
      </c>
      <c r="V9" s="39">
        <v>0</v>
      </c>
      <c r="W9" s="28">
        <v>3</v>
      </c>
      <c r="X9" s="28">
        <v>0</v>
      </c>
      <c r="Y9" s="28">
        <v>1</v>
      </c>
      <c r="Z9" s="28">
        <v>0</v>
      </c>
      <c r="AA9" s="28">
        <v>1</v>
      </c>
      <c r="AB9" s="28">
        <v>0</v>
      </c>
      <c r="AC9" s="28">
        <v>1</v>
      </c>
      <c r="AD9" s="28">
        <v>0</v>
      </c>
      <c r="AE9" s="28">
        <v>0</v>
      </c>
    </row>
    <row r="10" spans="1:31" ht="15" customHeight="1">
      <c r="A10" s="9" t="s">
        <v>80</v>
      </c>
      <c r="B10" s="10" t="s">
        <v>81</v>
      </c>
      <c r="C10" s="27">
        <f>SUM(C11:C26)</f>
        <v>2540</v>
      </c>
      <c r="D10" s="27">
        <f aca="true" t="shared" si="1" ref="D10:AE10">SUM(D11:D26)</f>
        <v>1763</v>
      </c>
      <c r="E10" s="27">
        <f t="shared" si="1"/>
        <v>283</v>
      </c>
      <c r="F10" s="27">
        <f t="shared" si="1"/>
        <v>1364</v>
      </c>
      <c r="G10" s="38">
        <f t="shared" si="1"/>
        <v>0</v>
      </c>
      <c r="H10" s="38">
        <f t="shared" si="1"/>
        <v>539</v>
      </c>
      <c r="I10" s="38">
        <f t="shared" si="1"/>
        <v>2001</v>
      </c>
      <c r="J10" s="38">
        <f t="shared" si="1"/>
        <v>0</v>
      </c>
      <c r="K10" s="38">
        <f t="shared" si="1"/>
        <v>479</v>
      </c>
      <c r="L10" s="38">
        <f t="shared" si="1"/>
        <v>2061</v>
      </c>
      <c r="M10" s="38">
        <f t="shared" si="1"/>
        <v>0</v>
      </c>
      <c r="N10" s="38">
        <f t="shared" si="1"/>
        <v>51</v>
      </c>
      <c r="O10" s="38">
        <f t="shared" si="1"/>
        <v>197</v>
      </c>
      <c r="P10" s="38">
        <f t="shared" si="1"/>
        <v>417</v>
      </c>
      <c r="Q10" s="38">
        <f t="shared" si="1"/>
        <v>1066</v>
      </c>
      <c r="R10" s="38">
        <f t="shared" si="1"/>
        <v>603</v>
      </c>
      <c r="S10" s="38">
        <f t="shared" si="1"/>
        <v>153</v>
      </c>
      <c r="T10" s="38">
        <f t="shared" si="1"/>
        <v>41</v>
      </c>
      <c r="U10" s="38">
        <f t="shared" si="1"/>
        <v>12</v>
      </c>
      <c r="V10" s="38">
        <f t="shared" si="1"/>
        <v>0</v>
      </c>
      <c r="W10" s="27">
        <f t="shared" si="1"/>
        <v>1</v>
      </c>
      <c r="X10" s="27">
        <f t="shared" si="1"/>
        <v>3</v>
      </c>
      <c r="Y10" s="27">
        <f t="shared" si="1"/>
        <v>9</v>
      </c>
      <c r="Z10" s="27">
        <f t="shared" si="1"/>
        <v>7</v>
      </c>
      <c r="AA10" s="27">
        <f t="shared" si="1"/>
        <v>7</v>
      </c>
      <c r="AB10" s="27">
        <f t="shared" si="1"/>
        <v>6</v>
      </c>
      <c r="AC10" s="27">
        <f t="shared" si="1"/>
        <v>15</v>
      </c>
      <c r="AD10" s="27">
        <f t="shared" si="1"/>
        <v>12</v>
      </c>
      <c r="AE10" s="27">
        <f t="shared" si="1"/>
        <v>6</v>
      </c>
    </row>
    <row r="11" spans="1:31" ht="15" customHeight="1">
      <c r="A11" s="15">
        <v>1</v>
      </c>
      <c r="B11" s="16" t="s">
        <v>82</v>
      </c>
      <c r="C11" s="27">
        <v>327</v>
      </c>
      <c r="D11" s="27">
        <v>306</v>
      </c>
      <c r="E11" s="27">
        <v>47</v>
      </c>
      <c r="F11" s="27">
        <v>188</v>
      </c>
      <c r="G11" s="38">
        <v>0</v>
      </c>
      <c r="H11" s="38">
        <v>71</v>
      </c>
      <c r="I11" s="38">
        <v>256</v>
      </c>
      <c r="J11" s="38">
        <v>0</v>
      </c>
      <c r="K11" s="38">
        <v>80</v>
      </c>
      <c r="L11" s="38">
        <v>247</v>
      </c>
      <c r="M11" s="38">
        <v>0</v>
      </c>
      <c r="N11" s="38">
        <v>6</v>
      </c>
      <c r="O11" s="38">
        <v>27</v>
      </c>
      <c r="P11" s="38">
        <v>55</v>
      </c>
      <c r="Q11" s="38">
        <v>115</v>
      </c>
      <c r="R11" s="38">
        <v>94</v>
      </c>
      <c r="S11" s="38">
        <v>22</v>
      </c>
      <c r="T11" s="38">
        <v>7</v>
      </c>
      <c r="U11" s="38">
        <v>1</v>
      </c>
      <c r="V11" s="38">
        <v>0</v>
      </c>
      <c r="W11" s="27">
        <v>0</v>
      </c>
      <c r="X11" s="27">
        <v>1</v>
      </c>
      <c r="Y11" s="27">
        <v>3</v>
      </c>
      <c r="Z11" s="27">
        <v>1</v>
      </c>
      <c r="AA11" s="27">
        <v>1</v>
      </c>
      <c r="AB11" s="27">
        <v>2</v>
      </c>
      <c r="AC11" s="27">
        <v>2</v>
      </c>
      <c r="AD11" s="27">
        <v>1</v>
      </c>
      <c r="AE11" s="27">
        <v>1</v>
      </c>
    </row>
    <row r="12" spans="1:31" ht="15" customHeight="1">
      <c r="A12" s="17">
        <v>2</v>
      </c>
      <c r="B12" s="18" t="s">
        <v>83</v>
      </c>
      <c r="C12" s="27">
        <v>135</v>
      </c>
      <c r="D12" s="27">
        <v>117</v>
      </c>
      <c r="E12" s="27">
        <v>32</v>
      </c>
      <c r="F12" s="27">
        <v>79</v>
      </c>
      <c r="G12" s="38">
        <v>0</v>
      </c>
      <c r="H12" s="38">
        <v>37</v>
      </c>
      <c r="I12" s="38">
        <v>98</v>
      </c>
      <c r="J12" s="38">
        <v>0</v>
      </c>
      <c r="K12" s="38">
        <v>25</v>
      </c>
      <c r="L12" s="38">
        <v>110</v>
      </c>
      <c r="M12" s="38">
        <v>0</v>
      </c>
      <c r="N12" s="38">
        <v>2</v>
      </c>
      <c r="O12" s="38">
        <v>13</v>
      </c>
      <c r="P12" s="38">
        <v>18</v>
      </c>
      <c r="Q12" s="38">
        <v>66</v>
      </c>
      <c r="R12" s="38">
        <v>29</v>
      </c>
      <c r="S12" s="38">
        <v>7</v>
      </c>
      <c r="T12" s="38">
        <v>0</v>
      </c>
      <c r="U12" s="38">
        <v>0</v>
      </c>
      <c r="V12" s="38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5" customHeight="1">
      <c r="A13" s="17">
        <v>3</v>
      </c>
      <c r="B13" s="18" t="s">
        <v>84</v>
      </c>
      <c r="C13" s="27">
        <v>135</v>
      </c>
      <c r="D13" s="27">
        <v>111</v>
      </c>
      <c r="E13" s="27">
        <v>27</v>
      </c>
      <c r="F13" s="27">
        <v>77</v>
      </c>
      <c r="G13" s="38">
        <v>0</v>
      </c>
      <c r="H13" s="38">
        <v>35</v>
      </c>
      <c r="I13" s="38">
        <v>100</v>
      </c>
      <c r="J13" s="38">
        <v>0</v>
      </c>
      <c r="K13" s="38">
        <v>21</v>
      </c>
      <c r="L13" s="38">
        <v>114</v>
      </c>
      <c r="M13" s="38">
        <v>0</v>
      </c>
      <c r="N13" s="38">
        <v>1</v>
      </c>
      <c r="O13" s="38">
        <v>12</v>
      </c>
      <c r="P13" s="38">
        <v>20</v>
      </c>
      <c r="Q13" s="38">
        <v>66</v>
      </c>
      <c r="R13" s="38">
        <v>30</v>
      </c>
      <c r="S13" s="38">
        <v>5</v>
      </c>
      <c r="T13" s="38">
        <v>1</v>
      </c>
      <c r="U13" s="38">
        <v>0</v>
      </c>
      <c r="V13" s="38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1</v>
      </c>
      <c r="AE13" s="27">
        <v>0</v>
      </c>
    </row>
    <row r="14" spans="1:31" ht="15" customHeight="1">
      <c r="A14" s="17">
        <v>4</v>
      </c>
      <c r="B14" s="18" t="s">
        <v>85</v>
      </c>
      <c r="C14" s="27">
        <v>103</v>
      </c>
      <c r="D14" s="27">
        <v>92</v>
      </c>
      <c r="E14" s="27">
        <v>12</v>
      </c>
      <c r="F14" s="27">
        <v>59</v>
      </c>
      <c r="G14" s="38">
        <v>0</v>
      </c>
      <c r="H14" s="38">
        <v>23</v>
      </c>
      <c r="I14" s="38">
        <v>80</v>
      </c>
      <c r="J14" s="38">
        <v>0</v>
      </c>
      <c r="K14" s="38">
        <v>7</v>
      </c>
      <c r="L14" s="38">
        <v>96</v>
      </c>
      <c r="M14" s="38">
        <v>0</v>
      </c>
      <c r="N14" s="38">
        <v>1</v>
      </c>
      <c r="O14" s="38">
        <v>4</v>
      </c>
      <c r="P14" s="38">
        <v>18</v>
      </c>
      <c r="Q14" s="38">
        <v>54</v>
      </c>
      <c r="R14" s="38">
        <v>23</v>
      </c>
      <c r="S14" s="38">
        <v>2</v>
      </c>
      <c r="T14" s="38">
        <v>1</v>
      </c>
      <c r="U14" s="38">
        <v>0</v>
      </c>
      <c r="V14" s="38">
        <v>0</v>
      </c>
      <c r="W14" s="27">
        <v>0</v>
      </c>
      <c r="X14" s="27">
        <v>0</v>
      </c>
      <c r="Y14" s="27">
        <v>1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5" customHeight="1">
      <c r="A15" s="17">
        <v>5</v>
      </c>
      <c r="B15" s="18" t="s">
        <v>115</v>
      </c>
      <c r="C15" s="27">
        <v>168</v>
      </c>
      <c r="D15" s="27">
        <v>40</v>
      </c>
      <c r="E15" s="27">
        <v>8</v>
      </c>
      <c r="F15" s="27">
        <v>105</v>
      </c>
      <c r="G15" s="38">
        <v>0</v>
      </c>
      <c r="H15" s="38">
        <v>40</v>
      </c>
      <c r="I15" s="38">
        <v>128</v>
      </c>
      <c r="J15" s="38">
        <v>0</v>
      </c>
      <c r="K15" s="38">
        <v>9</v>
      </c>
      <c r="L15" s="38">
        <v>159</v>
      </c>
      <c r="M15" s="38">
        <v>0</v>
      </c>
      <c r="N15" s="38">
        <v>1</v>
      </c>
      <c r="O15" s="38">
        <v>7</v>
      </c>
      <c r="P15" s="38">
        <v>17</v>
      </c>
      <c r="Q15" s="38">
        <v>66</v>
      </c>
      <c r="R15" s="38">
        <v>56</v>
      </c>
      <c r="S15" s="38">
        <v>13</v>
      </c>
      <c r="T15" s="38">
        <v>3</v>
      </c>
      <c r="U15" s="38">
        <v>5</v>
      </c>
      <c r="V15" s="38">
        <v>0</v>
      </c>
      <c r="W15" s="27">
        <v>0</v>
      </c>
      <c r="X15" s="27">
        <v>0</v>
      </c>
      <c r="Y15" s="27">
        <v>0</v>
      </c>
      <c r="Z15" s="27">
        <v>1</v>
      </c>
      <c r="AA15" s="27">
        <v>2</v>
      </c>
      <c r="AB15" s="27">
        <v>1</v>
      </c>
      <c r="AC15" s="27">
        <v>3</v>
      </c>
      <c r="AD15" s="27">
        <v>3</v>
      </c>
      <c r="AE15" s="27">
        <v>0</v>
      </c>
    </row>
    <row r="16" spans="1:31" ht="15" customHeight="1">
      <c r="A16" s="17">
        <v>6</v>
      </c>
      <c r="B16" s="18" t="s">
        <v>116</v>
      </c>
      <c r="C16" s="27">
        <v>317</v>
      </c>
      <c r="D16" s="27">
        <v>277</v>
      </c>
      <c r="E16" s="27">
        <v>30</v>
      </c>
      <c r="F16" s="27">
        <v>126</v>
      </c>
      <c r="G16" s="38">
        <v>0</v>
      </c>
      <c r="H16" s="38">
        <v>50</v>
      </c>
      <c r="I16" s="38">
        <v>267</v>
      </c>
      <c r="J16" s="38">
        <v>0</v>
      </c>
      <c r="K16" s="38">
        <v>24</v>
      </c>
      <c r="L16" s="38">
        <v>293</v>
      </c>
      <c r="M16" s="38">
        <v>0</v>
      </c>
      <c r="N16" s="38">
        <v>16</v>
      </c>
      <c r="O16" s="38">
        <v>32</v>
      </c>
      <c r="P16" s="38">
        <v>49</v>
      </c>
      <c r="Q16" s="38">
        <v>99</v>
      </c>
      <c r="R16" s="38">
        <v>84</v>
      </c>
      <c r="S16" s="38">
        <v>33</v>
      </c>
      <c r="T16" s="38">
        <v>4</v>
      </c>
      <c r="U16" s="38">
        <v>0</v>
      </c>
      <c r="V16" s="38">
        <v>0</v>
      </c>
      <c r="W16" s="27">
        <v>0</v>
      </c>
      <c r="X16" s="27">
        <v>1</v>
      </c>
      <c r="Y16" s="27">
        <v>0</v>
      </c>
      <c r="Z16" s="27">
        <v>1</v>
      </c>
      <c r="AA16" s="27">
        <v>1</v>
      </c>
      <c r="AB16" s="27">
        <v>0</v>
      </c>
      <c r="AC16" s="27">
        <v>2</v>
      </c>
      <c r="AD16" s="27">
        <v>2</v>
      </c>
      <c r="AE16" s="27">
        <v>0</v>
      </c>
    </row>
    <row r="17" spans="1:31" ht="15" customHeight="1">
      <c r="A17" s="17">
        <v>7</v>
      </c>
      <c r="B17" s="18" t="s">
        <v>86</v>
      </c>
      <c r="C17" s="27">
        <v>408</v>
      </c>
      <c r="D17" s="27">
        <v>233</v>
      </c>
      <c r="E17" s="27">
        <v>26</v>
      </c>
      <c r="F17" s="27">
        <v>229</v>
      </c>
      <c r="G17" s="38">
        <v>0</v>
      </c>
      <c r="H17" s="38">
        <v>85</v>
      </c>
      <c r="I17" s="38">
        <v>323</v>
      </c>
      <c r="J17" s="38">
        <v>0</v>
      </c>
      <c r="K17" s="38">
        <v>121</v>
      </c>
      <c r="L17" s="38">
        <v>287</v>
      </c>
      <c r="M17" s="38">
        <v>0</v>
      </c>
      <c r="N17" s="38">
        <v>12</v>
      </c>
      <c r="O17" s="38">
        <v>35</v>
      </c>
      <c r="P17" s="38">
        <v>58</v>
      </c>
      <c r="Q17" s="38">
        <v>173</v>
      </c>
      <c r="R17" s="38">
        <v>100</v>
      </c>
      <c r="S17" s="38">
        <v>21</v>
      </c>
      <c r="T17" s="38">
        <v>6</v>
      </c>
      <c r="U17" s="38">
        <v>3</v>
      </c>
      <c r="V17" s="38">
        <v>0</v>
      </c>
      <c r="W17" s="27">
        <v>0</v>
      </c>
      <c r="X17" s="27">
        <v>0</v>
      </c>
      <c r="Y17" s="27">
        <v>2</v>
      </c>
      <c r="Z17" s="27">
        <v>2</v>
      </c>
      <c r="AA17" s="27">
        <v>1</v>
      </c>
      <c r="AB17" s="27">
        <v>0</v>
      </c>
      <c r="AC17" s="27">
        <v>5</v>
      </c>
      <c r="AD17" s="27">
        <v>2</v>
      </c>
      <c r="AE17" s="27">
        <v>1</v>
      </c>
    </row>
    <row r="18" spans="1:31" ht="15" customHeight="1">
      <c r="A18" s="17">
        <v>8</v>
      </c>
      <c r="B18" s="18" t="s">
        <v>87</v>
      </c>
      <c r="C18" s="27">
        <v>244</v>
      </c>
      <c r="D18" s="27">
        <v>118</v>
      </c>
      <c r="E18" s="27">
        <v>25</v>
      </c>
      <c r="F18" s="27">
        <v>141</v>
      </c>
      <c r="G18" s="38">
        <v>0</v>
      </c>
      <c r="H18" s="38">
        <v>52</v>
      </c>
      <c r="I18" s="38">
        <v>192</v>
      </c>
      <c r="J18" s="38">
        <v>0</v>
      </c>
      <c r="K18" s="38">
        <v>61</v>
      </c>
      <c r="L18" s="38">
        <v>183</v>
      </c>
      <c r="M18" s="38">
        <v>0</v>
      </c>
      <c r="N18" s="38">
        <v>7</v>
      </c>
      <c r="O18" s="38">
        <v>19</v>
      </c>
      <c r="P18" s="38">
        <v>39</v>
      </c>
      <c r="Q18" s="38">
        <v>112</v>
      </c>
      <c r="R18" s="38">
        <v>47</v>
      </c>
      <c r="S18" s="38">
        <v>11</v>
      </c>
      <c r="T18" s="38">
        <v>7</v>
      </c>
      <c r="U18" s="38">
        <v>2</v>
      </c>
      <c r="V18" s="38">
        <v>0</v>
      </c>
      <c r="W18" s="27">
        <v>1</v>
      </c>
      <c r="X18" s="27">
        <v>0</v>
      </c>
      <c r="Y18" s="27">
        <v>2</v>
      </c>
      <c r="Z18" s="27">
        <v>1</v>
      </c>
      <c r="AA18" s="27">
        <v>1</v>
      </c>
      <c r="AB18" s="27">
        <v>0</v>
      </c>
      <c r="AC18" s="27">
        <v>0</v>
      </c>
      <c r="AD18" s="27">
        <v>1</v>
      </c>
      <c r="AE18" s="27">
        <v>1</v>
      </c>
    </row>
    <row r="19" spans="1:31" ht="15" customHeight="1">
      <c r="A19" s="17">
        <v>9</v>
      </c>
      <c r="B19" s="18" t="s">
        <v>88</v>
      </c>
      <c r="C19" s="27">
        <v>226</v>
      </c>
      <c r="D19" s="27">
        <v>141</v>
      </c>
      <c r="E19" s="27">
        <v>30</v>
      </c>
      <c r="F19" s="27">
        <v>114</v>
      </c>
      <c r="G19" s="38">
        <v>0</v>
      </c>
      <c r="H19" s="38">
        <v>49</v>
      </c>
      <c r="I19" s="38">
        <v>177</v>
      </c>
      <c r="J19" s="38">
        <v>0</v>
      </c>
      <c r="K19" s="38">
        <v>49</v>
      </c>
      <c r="L19" s="38">
        <v>177</v>
      </c>
      <c r="M19" s="38">
        <v>0</v>
      </c>
      <c r="N19" s="38">
        <v>0</v>
      </c>
      <c r="O19" s="38">
        <v>22</v>
      </c>
      <c r="P19" s="38">
        <v>35</v>
      </c>
      <c r="Q19" s="38">
        <v>107</v>
      </c>
      <c r="R19" s="38">
        <v>41</v>
      </c>
      <c r="S19" s="38">
        <v>15</v>
      </c>
      <c r="T19" s="38">
        <v>6</v>
      </c>
      <c r="U19" s="38">
        <v>0</v>
      </c>
      <c r="V19" s="38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2</v>
      </c>
      <c r="AC19" s="27">
        <v>0</v>
      </c>
      <c r="AD19" s="27">
        <v>1</v>
      </c>
      <c r="AE19" s="27">
        <v>2</v>
      </c>
    </row>
    <row r="20" spans="1:31" ht="15" customHeight="1">
      <c r="A20" s="17">
        <v>10</v>
      </c>
      <c r="B20" s="18" t="s">
        <v>89</v>
      </c>
      <c r="C20" s="27">
        <v>171</v>
      </c>
      <c r="D20" s="27">
        <v>130</v>
      </c>
      <c r="E20" s="27">
        <v>26</v>
      </c>
      <c r="F20" s="27">
        <v>110</v>
      </c>
      <c r="G20" s="38">
        <v>0</v>
      </c>
      <c r="H20" s="38">
        <v>54</v>
      </c>
      <c r="I20" s="38">
        <v>117</v>
      </c>
      <c r="J20" s="38">
        <v>0</v>
      </c>
      <c r="K20" s="38">
        <v>60</v>
      </c>
      <c r="L20" s="38">
        <v>111</v>
      </c>
      <c r="M20" s="38">
        <v>0</v>
      </c>
      <c r="N20" s="38">
        <v>1</v>
      </c>
      <c r="O20" s="38">
        <v>5</v>
      </c>
      <c r="P20" s="38">
        <v>21</v>
      </c>
      <c r="Q20" s="38">
        <v>70</v>
      </c>
      <c r="R20" s="38">
        <v>52</v>
      </c>
      <c r="S20" s="38">
        <v>17</v>
      </c>
      <c r="T20" s="38">
        <v>5</v>
      </c>
      <c r="U20" s="38">
        <v>0</v>
      </c>
      <c r="V20" s="38">
        <v>0</v>
      </c>
      <c r="W20" s="27">
        <v>0</v>
      </c>
      <c r="X20" s="27">
        <v>0</v>
      </c>
      <c r="Y20" s="27">
        <v>1</v>
      </c>
      <c r="Z20" s="27">
        <v>1</v>
      </c>
      <c r="AA20" s="27">
        <v>1</v>
      </c>
      <c r="AB20" s="27">
        <v>1</v>
      </c>
      <c r="AC20" s="27">
        <v>2</v>
      </c>
      <c r="AD20" s="27">
        <v>1</v>
      </c>
      <c r="AE20" s="27">
        <v>1</v>
      </c>
    </row>
    <row r="21" spans="1:31" ht="15" customHeight="1">
      <c r="A21" s="17">
        <v>11</v>
      </c>
      <c r="B21" s="18" t="s">
        <v>117</v>
      </c>
      <c r="C21" s="27">
        <v>74</v>
      </c>
      <c r="D21" s="27">
        <v>47</v>
      </c>
      <c r="E21" s="27">
        <v>7</v>
      </c>
      <c r="F21" s="27">
        <v>35</v>
      </c>
      <c r="G21" s="38">
        <v>0</v>
      </c>
      <c r="H21" s="38">
        <v>9</v>
      </c>
      <c r="I21" s="38">
        <v>65</v>
      </c>
      <c r="J21" s="38">
        <v>0</v>
      </c>
      <c r="K21" s="38">
        <v>5</v>
      </c>
      <c r="L21" s="38">
        <v>69</v>
      </c>
      <c r="M21" s="38">
        <v>0</v>
      </c>
      <c r="N21" s="38">
        <v>0</v>
      </c>
      <c r="O21" s="38">
        <v>1</v>
      </c>
      <c r="P21" s="38">
        <v>15</v>
      </c>
      <c r="Q21" s="38">
        <v>30</v>
      </c>
      <c r="R21" s="38">
        <v>21</v>
      </c>
      <c r="S21" s="38">
        <v>6</v>
      </c>
      <c r="T21" s="38">
        <v>0</v>
      </c>
      <c r="U21" s="38">
        <v>1</v>
      </c>
      <c r="V21" s="38">
        <v>0</v>
      </c>
      <c r="W21" s="27">
        <v>0</v>
      </c>
      <c r="X21" s="27">
        <v>1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</row>
    <row r="22" spans="1:31" ht="15" customHeight="1">
      <c r="A22" s="17">
        <v>12</v>
      </c>
      <c r="B22" s="18" t="s">
        <v>118</v>
      </c>
      <c r="C22" s="27">
        <v>23</v>
      </c>
      <c r="D22" s="27">
        <v>23</v>
      </c>
      <c r="E22" s="27">
        <v>1</v>
      </c>
      <c r="F22" s="27">
        <v>10</v>
      </c>
      <c r="G22" s="38">
        <v>0</v>
      </c>
      <c r="H22" s="38">
        <v>2</v>
      </c>
      <c r="I22" s="38">
        <v>21</v>
      </c>
      <c r="J22" s="38">
        <v>0</v>
      </c>
      <c r="K22" s="38">
        <v>1</v>
      </c>
      <c r="L22" s="38">
        <v>22</v>
      </c>
      <c r="M22" s="38">
        <v>0</v>
      </c>
      <c r="N22" s="38">
        <v>1</v>
      </c>
      <c r="O22" s="38">
        <v>0</v>
      </c>
      <c r="P22" s="38">
        <v>2</v>
      </c>
      <c r="Q22" s="38">
        <v>13</v>
      </c>
      <c r="R22" s="38">
        <v>7</v>
      </c>
      <c r="S22" s="38">
        <v>0</v>
      </c>
      <c r="T22" s="38">
        <v>0</v>
      </c>
      <c r="U22" s="38">
        <v>0</v>
      </c>
      <c r="V22" s="38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</row>
    <row r="23" spans="1:31" ht="15" customHeight="1">
      <c r="A23" s="17">
        <v>13</v>
      </c>
      <c r="B23" s="18" t="s">
        <v>90</v>
      </c>
      <c r="C23" s="27">
        <v>140</v>
      </c>
      <c r="D23" s="27">
        <v>94</v>
      </c>
      <c r="E23" s="27">
        <v>9</v>
      </c>
      <c r="F23" s="27">
        <v>54</v>
      </c>
      <c r="G23" s="38">
        <v>0</v>
      </c>
      <c r="H23" s="38">
        <v>26</v>
      </c>
      <c r="I23" s="38">
        <v>114</v>
      </c>
      <c r="J23" s="38">
        <v>0</v>
      </c>
      <c r="K23" s="38">
        <v>15</v>
      </c>
      <c r="L23" s="38">
        <v>125</v>
      </c>
      <c r="M23" s="38">
        <v>0</v>
      </c>
      <c r="N23" s="38">
        <v>1</v>
      </c>
      <c r="O23" s="38">
        <v>17</v>
      </c>
      <c r="P23" s="38">
        <v>43</v>
      </c>
      <c r="Q23" s="38">
        <v>64</v>
      </c>
      <c r="R23" s="38">
        <v>14</v>
      </c>
      <c r="S23" s="38">
        <v>1</v>
      </c>
      <c r="T23" s="38">
        <v>0</v>
      </c>
      <c r="U23" s="38">
        <v>0</v>
      </c>
      <c r="V23" s="38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ht="15" customHeight="1">
      <c r="A24" s="19">
        <v>14</v>
      </c>
      <c r="B24" s="20" t="s">
        <v>119</v>
      </c>
      <c r="C24" s="27">
        <v>68</v>
      </c>
      <c r="D24" s="27">
        <v>34</v>
      </c>
      <c r="E24" s="27">
        <v>3</v>
      </c>
      <c r="F24" s="27">
        <v>36</v>
      </c>
      <c r="G24" s="38">
        <v>0</v>
      </c>
      <c r="H24" s="38">
        <v>6</v>
      </c>
      <c r="I24" s="38">
        <v>62</v>
      </c>
      <c r="J24" s="38">
        <v>0</v>
      </c>
      <c r="K24" s="38">
        <v>1</v>
      </c>
      <c r="L24" s="38">
        <v>67</v>
      </c>
      <c r="M24" s="38">
        <v>0</v>
      </c>
      <c r="N24" s="38">
        <v>2</v>
      </c>
      <c r="O24" s="38">
        <v>3</v>
      </c>
      <c r="P24" s="38">
        <v>27</v>
      </c>
      <c r="Q24" s="38">
        <v>31</v>
      </c>
      <c r="R24" s="38">
        <v>5</v>
      </c>
      <c r="S24" s="38">
        <v>0</v>
      </c>
      <c r="T24" s="38">
        <v>0</v>
      </c>
      <c r="U24" s="38">
        <v>0</v>
      </c>
      <c r="V24" s="38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  <row r="25" spans="1:31" ht="15" customHeight="1">
      <c r="A25" s="21"/>
      <c r="B25" s="22" t="s">
        <v>91</v>
      </c>
      <c r="C25" s="27">
        <v>1</v>
      </c>
      <c r="D25" s="27">
        <v>0</v>
      </c>
      <c r="E25" s="27">
        <v>0</v>
      </c>
      <c r="F25" s="27">
        <v>1</v>
      </c>
      <c r="G25" s="38">
        <v>0</v>
      </c>
      <c r="H25" s="38">
        <v>0</v>
      </c>
      <c r="I25" s="38">
        <v>1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1</v>
      </c>
      <c r="U25" s="38">
        <v>0</v>
      </c>
      <c r="V25" s="38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1</v>
      </c>
      <c r="AD25" s="27">
        <v>0</v>
      </c>
      <c r="AE25" s="27">
        <v>0</v>
      </c>
    </row>
    <row r="26" spans="1:31" ht="15" customHeight="1">
      <c r="A26" s="21"/>
      <c r="B26" s="22" t="s">
        <v>120</v>
      </c>
      <c r="C26" s="27">
        <v>0</v>
      </c>
      <c r="D26" s="27">
        <v>0</v>
      </c>
      <c r="E26" s="27">
        <v>0</v>
      </c>
      <c r="F26" s="2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</row>
    <row r="27" spans="1:31" ht="15" customHeight="1">
      <c r="A27" s="9" t="s">
        <v>92</v>
      </c>
      <c r="B27" s="10" t="s">
        <v>93</v>
      </c>
      <c r="C27" s="27">
        <f>SUM(C28:C35)</f>
        <v>162</v>
      </c>
      <c r="D27" s="27">
        <f aca="true" t="shared" si="2" ref="D27:AE27">SUM(D28:D35)</f>
        <v>123</v>
      </c>
      <c r="E27" s="27">
        <f t="shared" si="2"/>
        <v>11</v>
      </c>
      <c r="F27" s="27">
        <f t="shared" si="2"/>
        <v>73</v>
      </c>
      <c r="G27" s="38">
        <f t="shared" si="2"/>
        <v>0</v>
      </c>
      <c r="H27" s="38">
        <f t="shared" si="2"/>
        <v>0</v>
      </c>
      <c r="I27" s="38">
        <f t="shared" si="2"/>
        <v>52</v>
      </c>
      <c r="J27" s="38">
        <f t="shared" si="2"/>
        <v>110</v>
      </c>
      <c r="K27" s="38">
        <f t="shared" si="2"/>
        <v>4</v>
      </c>
      <c r="L27" s="38">
        <f t="shared" si="2"/>
        <v>97</v>
      </c>
      <c r="M27" s="38">
        <f t="shared" si="2"/>
        <v>61</v>
      </c>
      <c r="N27" s="38">
        <f t="shared" si="2"/>
        <v>2</v>
      </c>
      <c r="O27" s="38">
        <f t="shared" si="2"/>
        <v>6</v>
      </c>
      <c r="P27" s="38">
        <f t="shared" si="2"/>
        <v>38</v>
      </c>
      <c r="Q27" s="38">
        <f t="shared" si="2"/>
        <v>54</v>
      </c>
      <c r="R27" s="38">
        <f t="shared" si="2"/>
        <v>29</v>
      </c>
      <c r="S27" s="38">
        <f t="shared" si="2"/>
        <v>15</v>
      </c>
      <c r="T27" s="38">
        <f t="shared" si="2"/>
        <v>16</v>
      </c>
      <c r="U27" s="38">
        <f t="shared" si="2"/>
        <v>2</v>
      </c>
      <c r="V27" s="38">
        <f t="shared" si="2"/>
        <v>0</v>
      </c>
      <c r="W27" s="27">
        <f t="shared" si="2"/>
        <v>1</v>
      </c>
      <c r="X27" s="27">
        <f t="shared" si="2"/>
        <v>2</v>
      </c>
      <c r="Y27" s="27">
        <f t="shared" si="2"/>
        <v>2</v>
      </c>
      <c r="Z27" s="27">
        <f t="shared" si="2"/>
        <v>1</v>
      </c>
      <c r="AA27" s="27">
        <f t="shared" si="2"/>
        <v>1</v>
      </c>
      <c r="AB27" s="27">
        <f t="shared" si="2"/>
        <v>1</v>
      </c>
      <c r="AC27" s="27">
        <f t="shared" si="2"/>
        <v>4</v>
      </c>
      <c r="AD27" s="27">
        <f t="shared" si="2"/>
        <v>0</v>
      </c>
      <c r="AE27" s="27">
        <f t="shared" si="2"/>
        <v>0</v>
      </c>
    </row>
    <row r="28" spans="1:31" ht="15" customHeight="1">
      <c r="A28" s="23">
        <v>1</v>
      </c>
      <c r="B28" s="24" t="s">
        <v>94</v>
      </c>
      <c r="C28" s="28">
        <v>36</v>
      </c>
      <c r="D28" s="28">
        <v>23</v>
      </c>
      <c r="E28" s="28">
        <v>3</v>
      </c>
      <c r="F28" s="28">
        <v>27</v>
      </c>
      <c r="G28" s="39">
        <v>0</v>
      </c>
      <c r="H28" s="39">
        <v>0</v>
      </c>
      <c r="I28" s="39">
        <v>13</v>
      </c>
      <c r="J28" s="39">
        <v>23</v>
      </c>
      <c r="K28" s="39">
        <v>0</v>
      </c>
      <c r="L28" s="39">
        <v>31</v>
      </c>
      <c r="M28" s="39">
        <v>5</v>
      </c>
      <c r="N28" s="39">
        <v>0</v>
      </c>
      <c r="O28" s="39">
        <v>0</v>
      </c>
      <c r="P28" s="39">
        <v>4</v>
      </c>
      <c r="Q28" s="39">
        <v>7</v>
      </c>
      <c r="R28" s="39">
        <v>7</v>
      </c>
      <c r="S28" s="39">
        <v>6</v>
      </c>
      <c r="T28" s="39">
        <v>11</v>
      </c>
      <c r="U28" s="39">
        <v>1</v>
      </c>
      <c r="V28" s="39">
        <v>0</v>
      </c>
      <c r="W28" s="28">
        <v>1</v>
      </c>
      <c r="X28" s="28">
        <v>1</v>
      </c>
      <c r="Y28" s="28">
        <v>2</v>
      </c>
      <c r="Z28" s="28">
        <v>1</v>
      </c>
      <c r="AA28" s="28">
        <v>0</v>
      </c>
      <c r="AB28" s="28">
        <v>0</v>
      </c>
      <c r="AC28" s="28">
        <v>2</v>
      </c>
      <c r="AD28" s="28">
        <v>0</v>
      </c>
      <c r="AE28" s="28">
        <v>0</v>
      </c>
    </row>
    <row r="29" spans="1:31" ht="15" customHeight="1">
      <c r="A29" s="23">
        <v>2</v>
      </c>
      <c r="B29" s="24" t="s">
        <v>121</v>
      </c>
      <c r="C29" s="28">
        <v>37</v>
      </c>
      <c r="D29" s="28">
        <v>30</v>
      </c>
      <c r="E29" s="28">
        <v>4</v>
      </c>
      <c r="F29" s="28">
        <v>18</v>
      </c>
      <c r="G29" s="39">
        <v>0</v>
      </c>
      <c r="H29" s="39">
        <v>0</v>
      </c>
      <c r="I29" s="39">
        <v>7</v>
      </c>
      <c r="J29" s="39">
        <v>30</v>
      </c>
      <c r="K29" s="39">
        <v>0</v>
      </c>
      <c r="L29" s="39">
        <v>16</v>
      </c>
      <c r="M29" s="39">
        <v>21</v>
      </c>
      <c r="N29" s="39">
        <v>0</v>
      </c>
      <c r="O29" s="39">
        <v>1</v>
      </c>
      <c r="P29" s="39">
        <v>9</v>
      </c>
      <c r="Q29" s="39">
        <v>15</v>
      </c>
      <c r="R29" s="39">
        <v>5</v>
      </c>
      <c r="S29" s="39">
        <v>3</v>
      </c>
      <c r="T29" s="39">
        <v>4</v>
      </c>
      <c r="U29" s="39">
        <v>0</v>
      </c>
      <c r="V29" s="39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1</v>
      </c>
      <c r="AB29" s="28">
        <v>0</v>
      </c>
      <c r="AC29" s="28">
        <v>1</v>
      </c>
      <c r="AD29" s="28">
        <v>0</v>
      </c>
      <c r="AE29" s="28">
        <v>0</v>
      </c>
    </row>
    <row r="30" spans="1:31" ht="15" customHeight="1">
      <c r="A30" s="23">
        <v>3</v>
      </c>
      <c r="B30" s="24" t="s">
        <v>122</v>
      </c>
      <c r="C30" s="28">
        <v>28</v>
      </c>
      <c r="D30" s="28">
        <v>26</v>
      </c>
      <c r="E30" s="28">
        <v>0</v>
      </c>
      <c r="F30" s="28">
        <v>9</v>
      </c>
      <c r="G30" s="39">
        <v>0</v>
      </c>
      <c r="H30" s="39">
        <v>0</v>
      </c>
      <c r="I30" s="39">
        <v>3</v>
      </c>
      <c r="J30" s="39">
        <v>25</v>
      </c>
      <c r="K30" s="39">
        <v>0</v>
      </c>
      <c r="L30" s="39">
        <v>1</v>
      </c>
      <c r="M30" s="39">
        <v>27</v>
      </c>
      <c r="N30" s="39">
        <v>0</v>
      </c>
      <c r="O30" s="39">
        <v>2</v>
      </c>
      <c r="P30" s="39">
        <v>9</v>
      </c>
      <c r="Q30" s="39">
        <v>7</v>
      </c>
      <c r="R30" s="39">
        <v>9</v>
      </c>
      <c r="S30" s="39">
        <v>1</v>
      </c>
      <c r="T30" s="39">
        <v>0</v>
      </c>
      <c r="U30" s="39">
        <v>0</v>
      </c>
      <c r="V30" s="39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1</v>
      </c>
      <c r="AD30" s="28">
        <v>0</v>
      </c>
      <c r="AE30" s="28">
        <v>0</v>
      </c>
    </row>
    <row r="31" spans="1:31" ht="15" customHeight="1">
      <c r="A31" s="23">
        <v>4</v>
      </c>
      <c r="B31" s="24" t="s">
        <v>95</v>
      </c>
      <c r="C31" s="28">
        <v>20</v>
      </c>
      <c r="D31" s="28">
        <v>18</v>
      </c>
      <c r="E31" s="28">
        <v>2</v>
      </c>
      <c r="F31" s="28">
        <v>2</v>
      </c>
      <c r="G31" s="39">
        <v>0</v>
      </c>
      <c r="H31" s="39">
        <v>0</v>
      </c>
      <c r="I31" s="39">
        <v>7</v>
      </c>
      <c r="J31" s="39">
        <v>13</v>
      </c>
      <c r="K31" s="39">
        <v>0</v>
      </c>
      <c r="L31" s="39">
        <v>16</v>
      </c>
      <c r="M31" s="39">
        <v>4</v>
      </c>
      <c r="N31" s="39">
        <v>2</v>
      </c>
      <c r="O31" s="39">
        <v>2</v>
      </c>
      <c r="P31" s="39">
        <v>8</v>
      </c>
      <c r="Q31" s="39">
        <v>4</v>
      </c>
      <c r="R31" s="39">
        <v>0</v>
      </c>
      <c r="S31" s="39">
        <v>3</v>
      </c>
      <c r="T31" s="39">
        <v>1</v>
      </c>
      <c r="U31" s="39">
        <v>0</v>
      </c>
      <c r="V31" s="39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1</v>
      </c>
      <c r="AC31" s="28">
        <v>0</v>
      </c>
      <c r="AD31" s="28">
        <v>0</v>
      </c>
      <c r="AE31" s="28">
        <v>0</v>
      </c>
    </row>
    <row r="32" spans="1:31" ht="15" customHeight="1">
      <c r="A32" s="23">
        <v>5</v>
      </c>
      <c r="B32" s="24" t="s">
        <v>123</v>
      </c>
      <c r="C32" s="28">
        <v>6</v>
      </c>
      <c r="D32" s="28">
        <v>3</v>
      </c>
      <c r="E32" s="28">
        <v>1</v>
      </c>
      <c r="F32" s="28">
        <v>2</v>
      </c>
      <c r="G32" s="39">
        <v>0</v>
      </c>
      <c r="H32" s="39">
        <v>0</v>
      </c>
      <c r="I32" s="39">
        <v>3</v>
      </c>
      <c r="J32" s="39">
        <v>3</v>
      </c>
      <c r="K32" s="39">
        <v>0</v>
      </c>
      <c r="L32" s="39">
        <v>6</v>
      </c>
      <c r="M32" s="39">
        <v>0</v>
      </c>
      <c r="N32" s="39">
        <v>0</v>
      </c>
      <c r="O32" s="39">
        <v>0</v>
      </c>
      <c r="P32" s="39">
        <v>2</v>
      </c>
      <c r="Q32" s="39">
        <v>3</v>
      </c>
      <c r="R32" s="39">
        <v>1</v>
      </c>
      <c r="S32" s="39">
        <v>0</v>
      </c>
      <c r="T32" s="39">
        <v>0</v>
      </c>
      <c r="U32" s="39">
        <v>0</v>
      </c>
      <c r="V32" s="39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</row>
    <row r="33" spans="1:31" ht="15" customHeight="1">
      <c r="A33" s="23">
        <v>6</v>
      </c>
      <c r="B33" s="24" t="s">
        <v>124</v>
      </c>
      <c r="C33" s="28">
        <v>4</v>
      </c>
      <c r="D33" s="28">
        <v>4</v>
      </c>
      <c r="E33" s="28">
        <v>0</v>
      </c>
      <c r="F33" s="28">
        <v>3</v>
      </c>
      <c r="G33" s="39">
        <v>0</v>
      </c>
      <c r="H33" s="39">
        <v>0</v>
      </c>
      <c r="I33" s="39">
        <v>2</v>
      </c>
      <c r="J33" s="39">
        <v>2</v>
      </c>
      <c r="K33" s="39">
        <v>1</v>
      </c>
      <c r="L33" s="39">
        <v>3</v>
      </c>
      <c r="M33" s="39">
        <v>0</v>
      </c>
      <c r="N33" s="39">
        <v>0</v>
      </c>
      <c r="O33" s="39">
        <v>0</v>
      </c>
      <c r="P33" s="39">
        <v>0</v>
      </c>
      <c r="Q33" s="39">
        <v>3</v>
      </c>
      <c r="R33" s="39">
        <v>1</v>
      </c>
      <c r="S33" s="39">
        <v>0</v>
      </c>
      <c r="T33" s="39">
        <v>0</v>
      </c>
      <c r="U33" s="39">
        <v>0</v>
      </c>
      <c r="V33" s="39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</row>
    <row r="34" spans="1:31" ht="15" customHeight="1">
      <c r="A34" s="23">
        <v>7</v>
      </c>
      <c r="B34" s="24" t="s">
        <v>125</v>
      </c>
      <c r="C34" s="28">
        <v>16</v>
      </c>
      <c r="D34" s="28">
        <v>12</v>
      </c>
      <c r="E34" s="28">
        <v>1</v>
      </c>
      <c r="F34" s="28">
        <v>6</v>
      </c>
      <c r="G34" s="39">
        <v>0</v>
      </c>
      <c r="H34" s="39">
        <v>0</v>
      </c>
      <c r="I34" s="39">
        <v>9</v>
      </c>
      <c r="J34" s="39">
        <v>7</v>
      </c>
      <c r="K34" s="39">
        <v>2</v>
      </c>
      <c r="L34" s="39">
        <v>14</v>
      </c>
      <c r="M34" s="39">
        <v>0</v>
      </c>
      <c r="N34" s="39">
        <v>0</v>
      </c>
      <c r="O34" s="39">
        <v>0</v>
      </c>
      <c r="P34" s="39">
        <v>2</v>
      </c>
      <c r="Q34" s="39">
        <v>11</v>
      </c>
      <c r="R34" s="39">
        <v>3</v>
      </c>
      <c r="S34" s="39">
        <v>0</v>
      </c>
      <c r="T34" s="39">
        <v>0</v>
      </c>
      <c r="U34" s="39">
        <v>0</v>
      </c>
      <c r="V34" s="39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</row>
    <row r="35" spans="1:31" ht="15" customHeight="1">
      <c r="A35" s="23">
        <v>8</v>
      </c>
      <c r="B35" s="24" t="s">
        <v>96</v>
      </c>
      <c r="C35" s="28">
        <v>15</v>
      </c>
      <c r="D35" s="28">
        <v>7</v>
      </c>
      <c r="E35" s="28">
        <v>0</v>
      </c>
      <c r="F35" s="28">
        <v>6</v>
      </c>
      <c r="G35" s="39">
        <v>0</v>
      </c>
      <c r="H35" s="39">
        <v>0</v>
      </c>
      <c r="I35" s="39">
        <v>8</v>
      </c>
      <c r="J35" s="39">
        <v>7</v>
      </c>
      <c r="K35" s="39">
        <v>1</v>
      </c>
      <c r="L35" s="39">
        <v>10</v>
      </c>
      <c r="M35" s="39">
        <v>4</v>
      </c>
      <c r="N35" s="39">
        <v>0</v>
      </c>
      <c r="O35" s="39">
        <v>1</v>
      </c>
      <c r="P35" s="39">
        <v>4</v>
      </c>
      <c r="Q35" s="39">
        <v>4</v>
      </c>
      <c r="R35" s="39">
        <v>3</v>
      </c>
      <c r="S35" s="39">
        <v>2</v>
      </c>
      <c r="T35" s="39">
        <v>0</v>
      </c>
      <c r="U35" s="39">
        <v>1</v>
      </c>
      <c r="V35" s="39">
        <v>0</v>
      </c>
      <c r="W35" s="28">
        <v>0</v>
      </c>
      <c r="X35" s="28">
        <v>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</row>
    <row r="36" spans="1:31" ht="15" customHeight="1">
      <c r="A36" s="66" t="s">
        <v>97</v>
      </c>
      <c r="B36" s="66"/>
      <c r="C36" s="27">
        <f>C27+C10+C7</f>
        <v>2810</v>
      </c>
      <c r="D36" s="27">
        <f aca="true" t="shared" si="3" ref="D36:AE36">D27+D10+D7</f>
        <v>1908</v>
      </c>
      <c r="E36" s="27">
        <f t="shared" si="3"/>
        <v>300</v>
      </c>
      <c r="F36" s="27">
        <f t="shared" si="3"/>
        <v>1541</v>
      </c>
      <c r="G36" s="38">
        <f t="shared" si="3"/>
        <v>3</v>
      </c>
      <c r="H36" s="38">
        <f t="shared" si="3"/>
        <v>638</v>
      </c>
      <c r="I36" s="38">
        <f t="shared" si="3"/>
        <v>2059</v>
      </c>
      <c r="J36" s="38">
        <f t="shared" si="3"/>
        <v>110</v>
      </c>
      <c r="K36" s="38">
        <f t="shared" si="3"/>
        <v>574</v>
      </c>
      <c r="L36" s="38">
        <f t="shared" si="3"/>
        <v>2175</v>
      </c>
      <c r="M36" s="38">
        <f t="shared" si="3"/>
        <v>61</v>
      </c>
      <c r="N36" s="38">
        <f t="shared" si="3"/>
        <v>53</v>
      </c>
      <c r="O36" s="38">
        <f t="shared" si="3"/>
        <v>203</v>
      </c>
      <c r="P36" s="38">
        <f t="shared" si="3"/>
        <v>455</v>
      </c>
      <c r="Q36" s="38">
        <f t="shared" si="3"/>
        <v>1136</v>
      </c>
      <c r="R36" s="38">
        <f t="shared" si="3"/>
        <v>681</v>
      </c>
      <c r="S36" s="38">
        <f t="shared" si="3"/>
        <v>187</v>
      </c>
      <c r="T36" s="38">
        <f t="shared" si="3"/>
        <v>71</v>
      </c>
      <c r="U36" s="38">
        <f t="shared" si="3"/>
        <v>24</v>
      </c>
      <c r="V36" s="38">
        <f t="shared" si="3"/>
        <v>1</v>
      </c>
      <c r="W36" s="27">
        <f t="shared" si="3"/>
        <v>7</v>
      </c>
      <c r="X36" s="27">
        <f t="shared" si="3"/>
        <v>7</v>
      </c>
      <c r="Y36" s="27">
        <f t="shared" si="3"/>
        <v>14</v>
      </c>
      <c r="Z36" s="27">
        <f t="shared" si="3"/>
        <v>9</v>
      </c>
      <c r="AA36" s="27">
        <f t="shared" si="3"/>
        <v>11</v>
      </c>
      <c r="AB36" s="27">
        <f t="shared" si="3"/>
        <v>7</v>
      </c>
      <c r="AC36" s="27">
        <f t="shared" si="3"/>
        <v>22</v>
      </c>
      <c r="AD36" s="27">
        <f t="shared" si="3"/>
        <v>12</v>
      </c>
      <c r="AE36" s="27">
        <f t="shared" si="3"/>
        <v>8</v>
      </c>
    </row>
  </sheetData>
  <sheetProtection/>
  <mergeCells count="14">
    <mergeCell ref="A1:AE1"/>
    <mergeCell ref="G5:J5"/>
    <mergeCell ref="K5:M5"/>
    <mergeCell ref="N5:V5"/>
    <mergeCell ref="A36:B36"/>
    <mergeCell ref="F5:F6"/>
    <mergeCell ref="A2:AE2"/>
    <mergeCell ref="A4:A6"/>
    <mergeCell ref="B4:B6"/>
    <mergeCell ref="C4:V4"/>
    <mergeCell ref="W4:AE5"/>
    <mergeCell ref="C5:C6"/>
    <mergeCell ref="D5:D6"/>
    <mergeCell ref="E5:E6"/>
  </mergeCells>
  <printOptions/>
  <pageMargins left="0.31" right="0.27" top="0.24" bottom="0.2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4.28125" style="5" customWidth="1"/>
    <col min="2" max="2" width="8.8515625" style="5" customWidth="1"/>
    <col min="3" max="3" width="8.7109375" style="5" customWidth="1"/>
    <col min="4" max="4" width="8.57421875" style="5" customWidth="1"/>
    <col min="5" max="5" width="7.421875" style="5" customWidth="1"/>
    <col min="6" max="6" width="9.8515625" style="5" customWidth="1"/>
    <col min="7" max="7" width="9.140625" style="5" customWidth="1"/>
    <col min="8" max="8" width="10.140625" style="5" customWidth="1"/>
    <col min="9" max="9" width="9.7109375" style="5" customWidth="1"/>
    <col min="10" max="10" width="8.421875" style="5" customWidth="1"/>
    <col min="11" max="11" width="9.28125" style="5" customWidth="1"/>
    <col min="12" max="12" width="8.57421875" style="5" customWidth="1"/>
    <col min="13" max="13" width="8.421875" style="5" customWidth="1"/>
    <col min="14" max="14" width="8.00390625" style="5" customWidth="1"/>
    <col min="15" max="15" width="7.8515625" style="5" customWidth="1"/>
    <col min="16" max="16384" width="9.140625" style="5" customWidth="1"/>
  </cols>
  <sheetData>
    <row r="1" spans="1:14" ht="15">
      <c r="A1" s="68" t="s">
        <v>145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8" t="s">
        <v>144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ht="15">
      <c r="A4" s="75" t="s">
        <v>28</v>
      </c>
      <c r="B4" s="78" t="s">
        <v>29</v>
      </c>
      <c r="C4" s="79"/>
      <c r="D4" s="79"/>
      <c r="E4" s="79"/>
      <c r="F4" s="70" t="s">
        <v>30</v>
      </c>
      <c r="G4" s="70"/>
      <c r="H4" s="70"/>
      <c r="I4" s="70"/>
      <c r="J4" s="70"/>
      <c r="K4" s="80" t="s">
        <v>142</v>
      </c>
      <c r="L4" s="71" t="s">
        <v>141</v>
      </c>
      <c r="M4" s="74" t="s">
        <v>138</v>
      </c>
      <c r="N4" s="74" t="s">
        <v>139</v>
      </c>
    </row>
    <row r="5" spans="1:14" ht="15.75" customHeight="1">
      <c r="A5" s="76"/>
      <c r="B5" s="71" t="s">
        <v>31</v>
      </c>
      <c r="C5" s="78" t="s">
        <v>32</v>
      </c>
      <c r="D5" s="79"/>
      <c r="E5" s="79"/>
      <c r="F5" s="71" t="s">
        <v>33</v>
      </c>
      <c r="G5" s="71" t="s">
        <v>34</v>
      </c>
      <c r="H5" s="71" t="s">
        <v>35</v>
      </c>
      <c r="I5" s="71"/>
      <c r="J5" s="71"/>
      <c r="K5" s="76"/>
      <c r="L5" s="70"/>
      <c r="M5" s="74"/>
      <c r="N5" s="74"/>
    </row>
    <row r="6" spans="1:14" ht="55.5" customHeight="1">
      <c r="A6" s="77"/>
      <c r="B6" s="71"/>
      <c r="C6" s="6" t="s">
        <v>36</v>
      </c>
      <c r="D6" s="6" t="s">
        <v>37</v>
      </c>
      <c r="E6" s="6" t="s">
        <v>98</v>
      </c>
      <c r="F6" s="71"/>
      <c r="G6" s="71"/>
      <c r="H6" s="6" t="s">
        <v>21</v>
      </c>
      <c r="I6" s="6" t="s">
        <v>22</v>
      </c>
      <c r="J6" s="6" t="s">
        <v>23</v>
      </c>
      <c r="K6" s="77"/>
      <c r="L6" s="70"/>
      <c r="M6" s="74"/>
      <c r="N6" s="74"/>
    </row>
    <row r="7" spans="1:14" ht="19.5" customHeight="1">
      <c r="A7" s="7" t="s">
        <v>38</v>
      </c>
      <c r="B7" s="34">
        <v>37</v>
      </c>
      <c r="C7" s="29">
        <v>0</v>
      </c>
      <c r="D7" s="29">
        <v>31</v>
      </c>
      <c r="E7" s="29">
        <v>6</v>
      </c>
      <c r="F7" s="29">
        <v>46171</v>
      </c>
      <c r="G7" s="34">
        <v>1123</v>
      </c>
      <c r="H7" s="29">
        <v>374</v>
      </c>
      <c r="I7" s="29">
        <v>377</v>
      </c>
      <c r="J7" s="29">
        <v>372</v>
      </c>
      <c r="K7" s="34">
        <v>2540</v>
      </c>
      <c r="L7" s="33">
        <v>2.25</v>
      </c>
      <c r="M7" s="31"/>
      <c r="N7" s="31"/>
    </row>
    <row r="8" spans="1:14" ht="19.5" customHeight="1">
      <c r="A8" s="7" t="s">
        <v>39</v>
      </c>
      <c r="B8" s="34">
        <v>37</v>
      </c>
      <c r="C8" s="29">
        <v>0</v>
      </c>
      <c r="D8" s="29">
        <v>31</v>
      </c>
      <c r="E8" s="29">
        <v>6</v>
      </c>
      <c r="F8" s="29">
        <v>46206</v>
      </c>
      <c r="G8" s="34">
        <v>1126</v>
      </c>
      <c r="H8" s="29">
        <v>375</v>
      </c>
      <c r="I8" s="29">
        <v>374</v>
      </c>
      <c r="J8" s="29">
        <v>377</v>
      </c>
      <c r="K8" s="34">
        <v>2540</v>
      </c>
      <c r="L8" s="33">
        <v>2.25</v>
      </c>
      <c r="M8" s="31"/>
      <c r="N8" s="31"/>
    </row>
    <row r="9" spans="1:14" ht="19.5" customHeight="1">
      <c r="A9" s="7" t="s">
        <v>40</v>
      </c>
      <c r="B9" s="34">
        <v>37</v>
      </c>
      <c r="C9" s="29">
        <v>0</v>
      </c>
      <c r="D9" s="29">
        <v>31</v>
      </c>
      <c r="E9" s="29">
        <v>6</v>
      </c>
      <c r="F9" s="29">
        <v>45843</v>
      </c>
      <c r="G9" s="34">
        <v>1131</v>
      </c>
      <c r="H9" s="29">
        <v>382</v>
      </c>
      <c r="I9" s="29">
        <v>375</v>
      </c>
      <c r="J9" s="29">
        <v>374</v>
      </c>
      <c r="K9" s="34">
        <v>2540</v>
      </c>
      <c r="L9" s="33">
        <v>2.24</v>
      </c>
      <c r="M9" s="32">
        <v>-5</v>
      </c>
      <c r="N9" s="32">
        <v>0</v>
      </c>
    </row>
    <row r="10" spans="1:14" ht="19.5" customHeight="1">
      <c r="A10" s="7" t="s">
        <v>41</v>
      </c>
      <c r="B10" s="34">
        <v>37</v>
      </c>
      <c r="C10" s="29">
        <v>0</v>
      </c>
      <c r="D10" s="29">
        <v>31</v>
      </c>
      <c r="E10" s="29">
        <v>6</v>
      </c>
      <c r="F10" s="29">
        <v>46101</v>
      </c>
      <c r="G10" s="34">
        <v>1141</v>
      </c>
      <c r="H10" s="29">
        <v>384</v>
      </c>
      <c r="I10" s="29">
        <v>382</v>
      </c>
      <c r="J10" s="29">
        <v>375</v>
      </c>
      <c r="K10" s="34">
        <v>2540</v>
      </c>
      <c r="L10" s="33">
        <v>2.23</v>
      </c>
      <c r="M10" s="32">
        <v>-27</v>
      </c>
      <c r="N10" s="32">
        <v>0</v>
      </c>
    </row>
    <row r="11" spans="1:14" ht="19.5" customHeight="1">
      <c r="A11" s="7" t="s">
        <v>42</v>
      </c>
      <c r="B11" s="34">
        <v>37</v>
      </c>
      <c r="C11" s="29">
        <v>0</v>
      </c>
      <c r="D11" s="29">
        <v>31</v>
      </c>
      <c r="E11" s="29">
        <v>6</v>
      </c>
      <c r="F11" s="29">
        <v>46321</v>
      </c>
      <c r="G11" s="34">
        <v>1154</v>
      </c>
      <c r="H11" s="29">
        <v>386</v>
      </c>
      <c r="I11" s="29">
        <v>385</v>
      </c>
      <c r="J11" s="29">
        <v>383</v>
      </c>
      <c r="K11" s="34">
        <v>2540</v>
      </c>
      <c r="L11" s="33">
        <v>2.25</v>
      </c>
      <c r="M11" s="32">
        <v>-57</v>
      </c>
      <c r="N11" s="32">
        <v>65</v>
      </c>
    </row>
    <row r="12" spans="1:14" ht="19.5" customHeight="1">
      <c r="A12" s="7" t="s">
        <v>43</v>
      </c>
      <c r="B12" s="34">
        <v>37</v>
      </c>
      <c r="C12" s="29">
        <v>0</v>
      </c>
      <c r="D12" s="29">
        <v>31</v>
      </c>
      <c r="E12" s="29">
        <v>6</v>
      </c>
      <c r="F12" s="29">
        <v>46598</v>
      </c>
      <c r="G12" s="34">
        <v>1160</v>
      </c>
      <c r="H12" s="29">
        <v>389</v>
      </c>
      <c r="I12" s="29">
        <v>386</v>
      </c>
      <c r="J12" s="29">
        <v>385</v>
      </c>
      <c r="K12" s="34">
        <v>2605</v>
      </c>
      <c r="L12" s="33">
        <v>2.24</v>
      </c>
      <c r="M12" s="32">
        <v>-5</v>
      </c>
      <c r="N12" s="32">
        <v>0</v>
      </c>
    </row>
    <row r="13" spans="1:18" ht="19.5" customHeight="1">
      <c r="A13" s="7" t="s">
        <v>44</v>
      </c>
      <c r="B13" s="34">
        <v>37</v>
      </c>
      <c r="C13" s="29">
        <v>0</v>
      </c>
      <c r="D13" s="29">
        <v>31</v>
      </c>
      <c r="E13" s="29">
        <v>6</v>
      </c>
      <c r="F13" s="29">
        <v>46771</v>
      </c>
      <c r="G13" s="34">
        <v>1165</v>
      </c>
      <c r="H13" s="29">
        <v>390</v>
      </c>
      <c r="I13" s="29">
        <v>389</v>
      </c>
      <c r="J13" s="29">
        <v>386</v>
      </c>
      <c r="K13" s="34">
        <v>2605</v>
      </c>
      <c r="L13" s="33">
        <v>2.23</v>
      </c>
      <c r="M13" s="32">
        <v>-16</v>
      </c>
      <c r="N13" s="32">
        <v>0</v>
      </c>
      <c r="R13" s="30" t="s">
        <v>78</v>
      </c>
    </row>
    <row r="14" spans="1:14" ht="19.5" customHeight="1">
      <c r="A14" s="7" t="s">
        <v>45</v>
      </c>
      <c r="B14" s="34">
        <v>37</v>
      </c>
      <c r="C14" s="29">
        <v>0</v>
      </c>
      <c r="D14" s="29">
        <v>31</v>
      </c>
      <c r="E14" s="29">
        <v>6</v>
      </c>
      <c r="F14" s="29">
        <v>47240</v>
      </c>
      <c r="G14" s="34">
        <v>1177</v>
      </c>
      <c r="H14" s="29">
        <v>396</v>
      </c>
      <c r="I14" s="29">
        <v>391</v>
      </c>
      <c r="J14" s="29">
        <v>390</v>
      </c>
      <c r="K14" s="34">
        <v>2605</v>
      </c>
      <c r="L14" s="33">
        <v>2.21</v>
      </c>
      <c r="M14" s="32">
        <v>-43</v>
      </c>
      <c r="N14" s="32">
        <v>50</v>
      </c>
    </row>
    <row r="15" spans="1:14" ht="19.5" customHeight="1">
      <c r="A15" s="7" t="s">
        <v>46</v>
      </c>
      <c r="B15" s="34">
        <v>37</v>
      </c>
      <c r="C15" s="29">
        <v>0</v>
      </c>
      <c r="D15" s="29">
        <v>31</v>
      </c>
      <c r="E15" s="29">
        <v>6</v>
      </c>
      <c r="F15" s="29">
        <v>47708</v>
      </c>
      <c r="G15" s="34">
        <v>1187</v>
      </c>
      <c r="H15" s="29">
        <v>398</v>
      </c>
      <c r="I15" s="29">
        <v>397</v>
      </c>
      <c r="J15" s="29">
        <v>392</v>
      </c>
      <c r="K15" s="34">
        <v>2655</v>
      </c>
      <c r="L15" s="33">
        <v>2.23</v>
      </c>
      <c r="M15" s="32">
        <v>-16</v>
      </c>
      <c r="N15" s="32">
        <v>0</v>
      </c>
    </row>
    <row r="16" spans="1:14" ht="19.5" customHeight="1">
      <c r="A16" s="7" t="s">
        <v>47</v>
      </c>
      <c r="B16" s="34">
        <v>37</v>
      </c>
      <c r="C16" s="29">
        <v>0</v>
      </c>
      <c r="D16" s="29">
        <v>31</v>
      </c>
      <c r="E16" s="29">
        <v>6</v>
      </c>
      <c r="F16" s="29">
        <v>48066</v>
      </c>
      <c r="G16" s="34">
        <v>1197</v>
      </c>
      <c r="H16" s="29">
        <v>400</v>
      </c>
      <c r="I16" s="29">
        <v>399</v>
      </c>
      <c r="J16" s="29">
        <v>398</v>
      </c>
      <c r="K16" s="34">
        <v>2655</v>
      </c>
      <c r="L16" s="33">
        <v>2.22</v>
      </c>
      <c r="M16" s="32">
        <v>-38</v>
      </c>
      <c r="N16" s="32">
        <v>0</v>
      </c>
    </row>
    <row r="18" ht="15">
      <c r="B18" s="65" t="s">
        <v>147</v>
      </c>
    </row>
  </sheetData>
  <sheetProtection/>
  <mergeCells count="14">
    <mergeCell ref="C5:E5"/>
    <mergeCell ref="L4:L6"/>
    <mergeCell ref="N4:N6"/>
    <mergeCell ref="F5:F6"/>
    <mergeCell ref="G5:G6"/>
    <mergeCell ref="H5:J5"/>
    <mergeCell ref="M4:M6"/>
    <mergeCell ref="A2:N2"/>
    <mergeCell ref="A1:N1"/>
    <mergeCell ref="A4:A6"/>
    <mergeCell ref="B4:E4"/>
    <mergeCell ref="K4:K6"/>
    <mergeCell ref="F4:J4"/>
    <mergeCell ref="B5:B6"/>
  </mergeCells>
  <printOptions/>
  <pageMargins left="0.87" right="0.64" top="0.6" bottom="0.5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28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7.57421875" style="0" customWidth="1"/>
    <col min="2" max="2" width="7.00390625" style="0" customWidth="1"/>
    <col min="3" max="3" width="6.8515625" style="0" customWidth="1"/>
    <col min="4" max="4" width="5.28125" style="0" customWidth="1"/>
    <col min="5" max="32" width="4.421875" style="0" customWidth="1"/>
    <col min="33" max="34" width="5.7109375" style="0" customWidth="1"/>
    <col min="35" max="35" width="5.28125" style="0" customWidth="1"/>
    <col min="36" max="37" width="4.421875" style="0" customWidth="1"/>
    <col min="38" max="38" width="5.57421875" style="0" customWidth="1"/>
    <col min="39" max="63" width="4.421875" style="0" customWidth="1"/>
    <col min="64" max="64" width="6.140625" style="0" customWidth="1"/>
    <col min="65" max="65" width="6.00390625" style="0" customWidth="1"/>
    <col min="66" max="66" width="6.140625" style="0" customWidth="1"/>
  </cols>
  <sheetData>
    <row r="1" spans="1:40" ht="15">
      <c r="A1" s="90" t="s">
        <v>146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76" ht="21" customHeight="1">
      <c r="A2" s="86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/>
      <c r="BT2" s="14"/>
      <c r="BU2" s="14"/>
      <c r="BV2" s="14"/>
      <c r="BW2" s="14"/>
      <c r="BX2" s="14"/>
    </row>
    <row r="3" spans="1:76" s="43" customFormat="1" ht="15" customHeight="1">
      <c r="A3" s="84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41"/>
      <c r="AO3" s="41"/>
      <c r="AP3" s="41"/>
      <c r="AQ3" s="41"/>
      <c r="AR3" s="41"/>
      <c r="AS3" s="41"/>
      <c r="AT3" s="41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64" s="43" customFormat="1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40" s="43" customFormat="1" ht="43.5" customHeight="1">
      <c r="A5" s="85" t="s">
        <v>2</v>
      </c>
      <c r="B5" s="85" t="s">
        <v>99</v>
      </c>
      <c r="C5" s="85" t="s">
        <v>100</v>
      </c>
      <c r="D5" s="44" t="s">
        <v>127</v>
      </c>
      <c r="E5" s="81" t="s">
        <v>101</v>
      </c>
      <c r="F5" s="82"/>
      <c r="G5" s="82"/>
      <c r="H5" s="83"/>
      <c r="I5" s="81" t="s">
        <v>4</v>
      </c>
      <c r="J5" s="82"/>
      <c r="K5" s="82"/>
      <c r="L5" s="83"/>
      <c r="M5" s="81" t="s">
        <v>102</v>
      </c>
      <c r="N5" s="82"/>
      <c r="O5" s="82"/>
      <c r="P5" s="83"/>
      <c r="Q5" s="81" t="s">
        <v>103</v>
      </c>
      <c r="R5" s="82"/>
      <c r="S5" s="82"/>
      <c r="T5" s="83"/>
      <c r="U5" s="81" t="s">
        <v>104</v>
      </c>
      <c r="V5" s="82"/>
      <c r="W5" s="82"/>
      <c r="X5" s="83"/>
      <c r="Y5" s="81" t="s">
        <v>105</v>
      </c>
      <c r="Z5" s="82"/>
      <c r="AA5" s="82"/>
      <c r="AB5" s="83"/>
      <c r="AC5" s="81" t="s">
        <v>106</v>
      </c>
      <c r="AD5" s="82"/>
      <c r="AE5" s="82"/>
      <c r="AF5" s="83"/>
      <c r="AG5" s="81" t="s">
        <v>107</v>
      </c>
      <c r="AH5" s="82"/>
      <c r="AI5" s="82"/>
      <c r="AJ5" s="83"/>
      <c r="AK5" s="81" t="s">
        <v>11</v>
      </c>
      <c r="AL5" s="82"/>
      <c r="AM5" s="82"/>
      <c r="AN5" s="83"/>
    </row>
    <row r="6" spans="1:43" s="43" customFormat="1" ht="42">
      <c r="A6" s="85"/>
      <c r="B6" s="85"/>
      <c r="C6" s="85"/>
      <c r="D6" s="44" t="s">
        <v>128</v>
      </c>
      <c r="E6" s="45" t="s">
        <v>108</v>
      </c>
      <c r="F6" s="46" t="s">
        <v>109</v>
      </c>
      <c r="G6" s="46" t="s">
        <v>110</v>
      </c>
      <c r="H6" s="46" t="s">
        <v>131</v>
      </c>
      <c r="I6" s="45" t="s">
        <v>108</v>
      </c>
      <c r="J6" s="46" t="s">
        <v>109</v>
      </c>
      <c r="K6" s="46" t="s">
        <v>110</v>
      </c>
      <c r="L6" s="46" t="s">
        <v>131</v>
      </c>
      <c r="M6" s="45" t="s">
        <v>108</v>
      </c>
      <c r="N6" s="46" t="s">
        <v>109</v>
      </c>
      <c r="O6" s="46" t="s">
        <v>110</v>
      </c>
      <c r="P6" s="46" t="s">
        <v>131</v>
      </c>
      <c r="Q6" s="45" t="s">
        <v>108</v>
      </c>
      <c r="R6" s="46" t="s">
        <v>109</v>
      </c>
      <c r="S6" s="46" t="s">
        <v>110</v>
      </c>
      <c r="T6" s="46" t="s">
        <v>131</v>
      </c>
      <c r="U6" s="45" t="s">
        <v>108</v>
      </c>
      <c r="V6" s="46" t="s">
        <v>109</v>
      </c>
      <c r="W6" s="46" t="s">
        <v>110</v>
      </c>
      <c r="X6" s="46" t="s">
        <v>131</v>
      </c>
      <c r="Y6" s="45" t="s">
        <v>108</v>
      </c>
      <c r="Z6" s="46" t="s">
        <v>109</v>
      </c>
      <c r="AA6" s="46" t="s">
        <v>110</v>
      </c>
      <c r="AB6" s="46" t="s">
        <v>131</v>
      </c>
      <c r="AC6" s="45" t="s">
        <v>108</v>
      </c>
      <c r="AD6" s="46" t="s">
        <v>109</v>
      </c>
      <c r="AE6" s="46" t="s">
        <v>110</v>
      </c>
      <c r="AF6" s="46" t="s">
        <v>131</v>
      </c>
      <c r="AG6" s="45" t="s">
        <v>108</v>
      </c>
      <c r="AH6" s="46" t="s">
        <v>109</v>
      </c>
      <c r="AI6" s="46" t="s">
        <v>110</v>
      </c>
      <c r="AJ6" s="46" t="s">
        <v>131</v>
      </c>
      <c r="AK6" s="45" t="s">
        <v>108</v>
      </c>
      <c r="AL6" s="46" t="s">
        <v>109</v>
      </c>
      <c r="AM6" s="46" t="s">
        <v>110</v>
      </c>
      <c r="AN6" s="46" t="s">
        <v>131</v>
      </c>
      <c r="AQ6" s="43" t="s">
        <v>78</v>
      </c>
    </row>
    <row r="7" spans="1:40" s="43" customFormat="1" ht="24.75" customHeight="1">
      <c r="A7" s="47" t="s">
        <v>21</v>
      </c>
      <c r="B7" s="48">
        <v>382</v>
      </c>
      <c r="C7" s="48">
        <v>15315</v>
      </c>
      <c r="D7" s="47"/>
      <c r="E7" s="47"/>
      <c r="F7" s="47">
        <f>B7*0.23</f>
        <v>87.86</v>
      </c>
      <c r="G7" s="47"/>
      <c r="H7" s="47"/>
      <c r="I7" s="47"/>
      <c r="J7" s="47">
        <f>B7*0.23</f>
        <v>87.86</v>
      </c>
      <c r="K7" s="47"/>
      <c r="L7" s="47"/>
      <c r="M7" s="47"/>
      <c r="N7" s="47">
        <f>B7*0.23</f>
        <v>87.86</v>
      </c>
      <c r="O7" s="47"/>
      <c r="P7" s="47"/>
      <c r="Q7" s="47"/>
      <c r="R7" s="47">
        <f>B7*0.16</f>
        <v>61.120000000000005</v>
      </c>
      <c r="S7" s="47"/>
      <c r="T7" s="47"/>
      <c r="U7" s="47"/>
      <c r="V7" s="47">
        <f>B7*0.08</f>
        <v>30.560000000000002</v>
      </c>
      <c r="W7" s="47"/>
      <c r="X7" s="47"/>
      <c r="Y7" s="47"/>
      <c r="Z7" s="47">
        <f>B7*0.09</f>
        <v>34.379999999999995</v>
      </c>
      <c r="AA7" s="47"/>
      <c r="AB7" s="47"/>
      <c r="AC7" s="47"/>
      <c r="AD7" s="49">
        <f>B7*0.09</f>
        <v>34.379999999999995</v>
      </c>
      <c r="AE7" s="49"/>
      <c r="AF7" s="49"/>
      <c r="AG7" s="49"/>
      <c r="AH7" s="49">
        <f>B7*0.09</f>
        <v>34.379999999999995</v>
      </c>
      <c r="AI7" s="49"/>
      <c r="AJ7" s="49"/>
      <c r="AK7" s="49"/>
      <c r="AL7" s="49">
        <f>B7*0.09</f>
        <v>34.379999999999995</v>
      </c>
      <c r="AM7" s="49"/>
      <c r="AN7" s="49"/>
    </row>
    <row r="8" spans="1:40" s="43" customFormat="1" ht="24.75" customHeight="1">
      <c r="A8" s="26" t="s">
        <v>22</v>
      </c>
      <c r="B8" s="48">
        <v>375</v>
      </c>
      <c r="C8" s="50">
        <v>15212</v>
      </c>
      <c r="D8" s="49"/>
      <c r="E8" s="47"/>
      <c r="F8" s="47">
        <f>B8*0.26</f>
        <v>97.5</v>
      </c>
      <c r="G8" s="47"/>
      <c r="H8" s="47"/>
      <c r="I8" s="47"/>
      <c r="J8" s="47">
        <f>B8*0.26</f>
        <v>97.5</v>
      </c>
      <c r="K8" s="47"/>
      <c r="L8" s="47"/>
      <c r="M8" s="47"/>
      <c r="N8" s="47">
        <f>B8*0.22</f>
        <v>82.5</v>
      </c>
      <c r="O8" s="47"/>
      <c r="P8" s="47"/>
      <c r="Q8" s="47"/>
      <c r="R8" s="47">
        <f>B8*0.15</f>
        <v>56.25</v>
      </c>
      <c r="S8" s="47"/>
      <c r="T8" s="47"/>
      <c r="U8" s="47"/>
      <c r="V8" s="47">
        <f>B8*0.07</f>
        <v>26.250000000000004</v>
      </c>
      <c r="W8" s="47"/>
      <c r="X8" s="47"/>
      <c r="Y8" s="47"/>
      <c r="Z8" s="47">
        <f>B8*0.07</f>
        <v>26.250000000000004</v>
      </c>
      <c r="AA8" s="47"/>
      <c r="AB8" s="47"/>
      <c r="AC8" s="47"/>
      <c r="AD8" s="49">
        <f>B8*0.07</f>
        <v>26.250000000000004</v>
      </c>
      <c r="AE8" s="49"/>
      <c r="AF8" s="49"/>
      <c r="AG8" s="49"/>
      <c r="AH8" s="49">
        <f>B8*0.07</f>
        <v>26.250000000000004</v>
      </c>
      <c r="AI8" s="49"/>
      <c r="AJ8" s="49"/>
      <c r="AK8" s="49"/>
      <c r="AL8" s="49">
        <f>B8*0.15</f>
        <v>56.25</v>
      </c>
      <c r="AM8" s="49"/>
      <c r="AN8" s="49"/>
    </row>
    <row r="9" spans="1:40" s="43" customFormat="1" ht="24.75" customHeight="1">
      <c r="A9" s="26" t="s">
        <v>23</v>
      </c>
      <c r="B9" s="48">
        <v>374</v>
      </c>
      <c r="C9" s="50">
        <v>15148</v>
      </c>
      <c r="D9" s="49"/>
      <c r="E9" s="47"/>
      <c r="F9" s="47">
        <f>B9*0.22</f>
        <v>82.28</v>
      </c>
      <c r="G9" s="47"/>
      <c r="H9" s="47"/>
      <c r="I9" s="47"/>
      <c r="J9" s="47">
        <f>B9*0.26</f>
        <v>97.24000000000001</v>
      </c>
      <c r="K9" s="47"/>
      <c r="L9" s="47"/>
      <c r="M9" s="47"/>
      <c r="N9" s="47">
        <f>B9*0.22</f>
        <v>82.28</v>
      </c>
      <c r="O9" s="47"/>
      <c r="P9" s="47"/>
      <c r="Q9" s="47"/>
      <c r="R9" s="47">
        <f>B9*0.15</f>
        <v>56.1</v>
      </c>
      <c r="S9" s="47"/>
      <c r="T9" s="47"/>
      <c r="U9" s="47"/>
      <c r="V9" s="47">
        <f>B9*0.07</f>
        <v>26.180000000000003</v>
      </c>
      <c r="W9" s="47"/>
      <c r="X9" s="47"/>
      <c r="Y9" s="47"/>
      <c r="Z9" s="47">
        <f>B9*0.11</f>
        <v>41.14</v>
      </c>
      <c r="AA9" s="47"/>
      <c r="AB9" s="47"/>
      <c r="AC9" s="47"/>
      <c r="AD9" s="49">
        <f>B9*0.11</f>
        <v>41.14</v>
      </c>
      <c r="AE9" s="49"/>
      <c r="AF9" s="49"/>
      <c r="AG9" s="49"/>
      <c r="AH9" s="49">
        <f>B9*0.07</f>
        <v>26.180000000000003</v>
      </c>
      <c r="AI9" s="49"/>
      <c r="AJ9" s="49"/>
      <c r="AK9" s="49"/>
      <c r="AL9" s="49">
        <f>B9*0.15</f>
        <v>56.1</v>
      </c>
      <c r="AM9" s="49"/>
      <c r="AN9" s="49"/>
    </row>
    <row r="10" spans="1:40" s="43" customFormat="1" ht="24.75" customHeight="1">
      <c r="A10" s="47" t="s">
        <v>20</v>
      </c>
      <c r="B10" s="51">
        <f>SUM(B7:B9)</f>
        <v>1131</v>
      </c>
      <c r="C10" s="51">
        <f>SUM(C7:C9)</f>
        <v>45675</v>
      </c>
      <c r="D10" s="52"/>
      <c r="E10" s="53">
        <v>327</v>
      </c>
      <c r="F10" s="51">
        <f>SUM(F7:F9)</f>
        <v>267.64</v>
      </c>
      <c r="G10" s="51">
        <f>E10-F10</f>
        <v>59.360000000000014</v>
      </c>
      <c r="H10" s="54"/>
      <c r="I10" s="55">
        <v>408</v>
      </c>
      <c r="J10" s="51">
        <f>SUM(J7:J9)</f>
        <v>282.6</v>
      </c>
      <c r="K10" s="51">
        <f>I10-J10</f>
        <v>125.39999999999998</v>
      </c>
      <c r="L10" s="54"/>
      <c r="M10" s="55">
        <v>317</v>
      </c>
      <c r="N10" s="51">
        <f>SUM(N7:N9)</f>
        <v>252.64000000000001</v>
      </c>
      <c r="O10" s="51">
        <f>M10-N10</f>
        <v>64.35999999999999</v>
      </c>
      <c r="P10" s="54"/>
      <c r="Q10" s="55">
        <v>168</v>
      </c>
      <c r="R10" s="53">
        <f>SUM(R7:R9)</f>
        <v>173.47</v>
      </c>
      <c r="S10" s="51">
        <f>Q10-R10</f>
        <v>-5.469999999999999</v>
      </c>
      <c r="T10" s="54"/>
      <c r="U10" s="55">
        <v>68</v>
      </c>
      <c r="V10" s="51">
        <f>SUM(V7:V9)</f>
        <v>82.99000000000001</v>
      </c>
      <c r="W10" s="51">
        <f>U10-V10</f>
        <v>-14.990000000000009</v>
      </c>
      <c r="X10" s="54"/>
      <c r="Y10" s="55">
        <v>135</v>
      </c>
      <c r="Z10" s="51">
        <f>SUM(Z7:Z9)</f>
        <v>101.77</v>
      </c>
      <c r="AA10" s="51">
        <f>Y10-Z10</f>
        <v>33.230000000000004</v>
      </c>
      <c r="AB10" s="54"/>
      <c r="AC10" s="55">
        <v>135</v>
      </c>
      <c r="AD10" s="56">
        <f>B10*0.09</f>
        <v>101.78999999999999</v>
      </c>
      <c r="AE10" s="51">
        <f>AC10-AD10</f>
        <v>33.21000000000001</v>
      </c>
      <c r="AF10" s="54"/>
      <c r="AG10" s="55">
        <v>103</v>
      </c>
      <c r="AH10" s="51">
        <f>SUM(AH7:AH9)</f>
        <v>86.81</v>
      </c>
      <c r="AI10" s="51">
        <f>AG10-AH10</f>
        <v>16.189999999999998</v>
      </c>
      <c r="AJ10" s="54"/>
      <c r="AK10" s="55">
        <v>244</v>
      </c>
      <c r="AL10" s="51">
        <f>SUM(AL7:AL9)</f>
        <v>146.73</v>
      </c>
      <c r="AM10" s="51">
        <f>AK10-AL10</f>
        <v>97.27000000000001</v>
      </c>
      <c r="AN10" s="57"/>
    </row>
    <row r="11" spans="1:66" s="43" customFormat="1" ht="36.75" customHeight="1">
      <c r="A11" s="87" t="s">
        <v>12</v>
      </c>
      <c r="B11" s="88"/>
      <c r="C11" s="88"/>
      <c r="D11" s="89"/>
      <c r="E11" s="87" t="s">
        <v>13</v>
      </c>
      <c r="F11" s="88"/>
      <c r="G11" s="88"/>
      <c r="H11" s="89"/>
      <c r="I11" s="87" t="s">
        <v>14</v>
      </c>
      <c r="J11" s="88"/>
      <c r="K11" s="88"/>
      <c r="L11" s="89"/>
      <c r="M11" s="87" t="s">
        <v>15</v>
      </c>
      <c r="N11" s="88"/>
      <c r="O11" s="88"/>
      <c r="P11" s="89"/>
      <c r="Q11" s="87" t="s">
        <v>111</v>
      </c>
      <c r="R11" s="88"/>
      <c r="S11" s="88"/>
      <c r="T11" s="89"/>
      <c r="U11" s="87" t="s">
        <v>112</v>
      </c>
      <c r="V11" s="88"/>
      <c r="W11" s="88"/>
      <c r="X11" s="89"/>
      <c r="Y11" s="87" t="s">
        <v>113</v>
      </c>
      <c r="Z11" s="88"/>
      <c r="AA11" s="88"/>
      <c r="AB11" s="89"/>
      <c r="AC11" s="87" t="s">
        <v>19</v>
      </c>
      <c r="AD11" s="88"/>
      <c r="AE11" s="88"/>
      <c r="AF11" s="89"/>
      <c r="AG11" s="87" t="s">
        <v>20</v>
      </c>
      <c r="AH11" s="88"/>
      <c r="AI11" s="88"/>
      <c r="AJ11" s="89"/>
      <c r="AK11" s="58"/>
      <c r="AL11" s="58"/>
      <c r="AM11" s="58"/>
      <c r="AN11" s="58" t="s">
        <v>78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1:66" s="43" customFormat="1" ht="42">
      <c r="A12" s="45" t="s">
        <v>108</v>
      </c>
      <c r="B12" s="46" t="s">
        <v>109</v>
      </c>
      <c r="C12" s="46" t="s">
        <v>110</v>
      </c>
      <c r="D12" s="46" t="s">
        <v>131</v>
      </c>
      <c r="E12" s="45" t="s">
        <v>108</v>
      </c>
      <c r="F12" s="46" t="s">
        <v>109</v>
      </c>
      <c r="G12" s="46" t="s">
        <v>110</v>
      </c>
      <c r="H12" s="46" t="s">
        <v>131</v>
      </c>
      <c r="I12" s="45" t="s">
        <v>108</v>
      </c>
      <c r="J12" s="46" t="s">
        <v>109</v>
      </c>
      <c r="K12" s="46" t="s">
        <v>110</v>
      </c>
      <c r="L12" s="46" t="s">
        <v>131</v>
      </c>
      <c r="M12" s="45" t="s">
        <v>108</v>
      </c>
      <c r="N12" s="46" t="s">
        <v>109</v>
      </c>
      <c r="O12" s="46" t="s">
        <v>110</v>
      </c>
      <c r="P12" s="46" t="s">
        <v>131</v>
      </c>
      <c r="Q12" s="45" t="s">
        <v>108</v>
      </c>
      <c r="R12" s="46" t="s">
        <v>109</v>
      </c>
      <c r="S12" s="46" t="s">
        <v>110</v>
      </c>
      <c r="T12" s="46" t="s">
        <v>131</v>
      </c>
      <c r="U12" s="45" t="s">
        <v>108</v>
      </c>
      <c r="V12" s="46" t="s">
        <v>109</v>
      </c>
      <c r="W12" s="46" t="s">
        <v>110</v>
      </c>
      <c r="X12" s="46" t="s">
        <v>131</v>
      </c>
      <c r="Y12" s="45" t="s">
        <v>108</v>
      </c>
      <c r="Z12" s="46" t="s">
        <v>109</v>
      </c>
      <c r="AA12" s="46" t="s">
        <v>110</v>
      </c>
      <c r="AB12" s="46" t="s">
        <v>131</v>
      </c>
      <c r="AC12" s="45" t="s">
        <v>108</v>
      </c>
      <c r="AD12" s="46" t="s">
        <v>109</v>
      </c>
      <c r="AE12" s="46" t="s">
        <v>110</v>
      </c>
      <c r="AF12" s="46" t="s">
        <v>131</v>
      </c>
      <c r="AG12" s="45" t="s">
        <v>108</v>
      </c>
      <c r="AH12" s="46" t="s">
        <v>109</v>
      </c>
      <c r="AI12" s="46" t="s">
        <v>110</v>
      </c>
      <c r="AJ12" s="46" t="s">
        <v>131</v>
      </c>
      <c r="AK12" s="58"/>
      <c r="AL12" s="59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1:66" s="43" customFormat="1" ht="24.75" customHeight="1">
      <c r="A13" s="49"/>
      <c r="B13" s="49">
        <f>B7*0.09</f>
        <v>34.379999999999995</v>
      </c>
      <c r="C13" s="49"/>
      <c r="D13" s="49"/>
      <c r="E13" s="49"/>
      <c r="F13" s="49">
        <f>B7*0.09</f>
        <v>34.379999999999995</v>
      </c>
      <c r="G13" s="49"/>
      <c r="H13" s="49"/>
      <c r="I13" s="49"/>
      <c r="J13" s="49">
        <f>B7*0.09</f>
        <v>34.379999999999995</v>
      </c>
      <c r="K13" s="49"/>
      <c r="L13" s="49"/>
      <c r="M13" s="49"/>
      <c r="N13" s="49">
        <f>B7*0.09</f>
        <v>34.379999999999995</v>
      </c>
      <c r="O13" s="49"/>
      <c r="P13" s="49"/>
      <c r="Q13" s="49"/>
      <c r="R13" s="49">
        <f>B7*0.09</f>
        <v>34.379999999999995</v>
      </c>
      <c r="S13" s="49"/>
      <c r="T13" s="49"/>
      <c r="U13" s="49"/>
      <c r="V13" s="49">
        <f>B7*0.22</f>
        <v>84.04</v>
      </c>
      <c r="W13" s="49"/>
      <c r="X13" s="49"/>
      <c r="Y13" s="49"/>
      <c r="Z13" s="49">
        <f>B7*0.22</f>
        <v>84.04</v>
      </c>
      <c r="AA13" s="49"/>
      <c r="AB13" s="49"/>
      <c r="AC13" s="49"/>
      <c r="AD13" s="49">
        <f>B7*0.07</f>
        <v>26.740000000000002</v>
      </c>
      <c r="AE13" s="49"/>
      <c r="AF13" s="49"/>
      <c r="AG13" s="49"/>
      <c r="AH13" s="49">
        <f>F7+J7+N7+R7+V7+Z7+AD7+AH7+AL7+B13+F13+J13+N13+R13+V13+Z13+AD13</f>
        <v>859.4999999999999</v>
      </c>
      <c r="AI13" s="49"/>
      <c r="AJ13" s="49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</row>
    <row r="14" spans="1:66" s="43" customFormat="1" ht="24.75" customHeight="1">
      <c r="A14" s="49"/>
      <c r="B14" s="49">
        <f>B8*0.15</f>
        <v>56.25</v>
      </c>
      <c r="C14" s="49"/>
      <c r="D14" s="49"/>
      <c r="E14" s="49"/>
      <c r="F14" s="49">
        <f>B8*0.11</f>
        <v>41.25</v>
      </c>
      <c r="G14" s="49"/>
      <c r="H14" s="49"/>
      <c r="I14" s="49"/>
      <c r="J14" s="49">
        <f>B8*0.11</f>
        <v>41.25</v>
      </c>
      <c r="K14" s="49"/>
      <c r="L14" s="49"/>
      <c r="M14" s="49"/>
      <c r="N14" s="49">
        <f>B8*0.11</f>
        <v>41.25</v>
      </c>
      <c r="O14" s="49"/>
      <c r="P14" s="49"/>
      <c r="Q14" s="49"/>
      <c r="R14" s="49"/>
      <c r="S14" s="49"/>
      <c r="T14" s="49"/>
      <c r="U14" s="49"/>
      <c r="V14" s="49">
        <f>B8*0.15</f>
        <v>56.25</v>
      </c>
      <c r="W14" s="49"/>
      <c r="X14" s="49"/>
      <c r="Y14" s="49"/>
      <c r="Z14" s="49">
        <f>B8*0.3</f>
        <v>112.5</v>
      </c>
      <c r="AA14" s="49"/>
      <c r="AB14" s="49"/>
      <c r="AC14" s="49"/>
      <c r="AD14" s="49"/>
      <c r="AE14" s="49"/>
      <c r="AF14" s="49"/>
      <c r="AG14" s="49"/>
      <c r="AH14" s="49">
        <f>F8+J8+N8+R8+V8+Z8+AD8+AH8+AL8+B14+F14+J14+N14+R14+V14+Z14+AD14</f>
        <v>843.75</v>
      </c>
      <c r="AI14" s="49"/>
      <c r="AJ14" s="49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</row>
    <row r="15" spans="1:66" s="43" customFormat="1" ht="24.75" customHeight="1">
      <c r="A15" s="49"/>
      <c r="B15" s="49">
        <f>B9*0.15</f>
        <v>56.1</v>
      </c>
      <c r="C15" s="49"/>
      <c r="D15" s="49"/>
      <c r="E15" s="49"/>
      <c r="F15" s="49">
        <f>B9*0.11</f>
        <v>41.14</v>
      </c>
      <c r="G15" s="49"/>
      <c r="H15" s="49"/>
      <c r="I15" s="49"/>
      <c r="J15" s="49">
        <f>B9*0.07</f>
        <v>26.180000000000003</v>
      </c>
      <c r="K15" s="49"/>
      <c r="L15" s="49"/>
      <c r="M15" s="49"/>
      <c r="N15" s="49">
        <f>B9*0.11</f>
        <v>41.14</v>
      </c>
      <c r="O15" s="49"/>
      <c r="P15" s="49"/>
      <c r="Q15" s="49"/>
      <c r="R15" s="49"/>
      <c r="S15" s="49"/>
      <c r="T15" s="49"/>
      <c r="U15" s="49"/>
      <c r="V15" s="49">
        <f>B9*0.15</f>
        <v>56.1</v>
      </c>
      <c r="W15" s="49"/>
      <c r="X15" s="49"/>
      <c r="Y15" s="49"/>
      <c r="Z15" s="49">
        <f>B9*0.3</f>
        <v>112.2</v>
      </c>
      <c r="AA15" s="49"/>
      <c r="AB15" s="49"/>
      <c r="AC15" s="49"/>
      <c r="AD15" s="49"/>
      <c r="AE15" s="49"/>
      <c r="AF15" s="49"/>
      <c r="AG15" s="49"/>
      <c r="AH15" s="49">
        <f>F9+J9+N9+R9+V9+Z9+AD9+AH9+AL9+B15+F15+J15+N15+R15+V15+Z15+AD15</f>
        <v>841.5</v>
      </c>
      <c r="AI15" s="49"/>
      <c r="AJ15" s="49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</row>
    <row r="16" spans="1:66" s="43" customFormat="1" ht="24.75" customHeight="1">
      <c r="A16" s="55">
        <v>226</v>
      </c>
      <c r="B16" s="51">
        <f>SUM(B13:B15)</f>
        <v>146.73</v>
      </c>
      <c r="C16" s="51">
        <f>A16-B16</f>
        <v>79.27000000000001</v>
      </c>
      <c r="D16" s="54"/>
      <c r="E16" s="55">
        <v>171</v>
      </c>
      <c r="F16" s="51">
        <f>SUM(F13:F15)</f>
        <v>116.77</v>
      </c>
      <c r="G16" s="51">
        <f>E16-F16</f>
        <v>54.230000000000004</v>
      </c>
      <c r="H16" s="54"/>
      <c r="I16" s="55">
        <v>97</v>
      </c>
      <c r="J16" s="51">
        <f>SUM(J13:J15)</f>
        <v>101.81</v>
      </c>
      <c r="K16" s="51">
        <f>I16-J16</f>
        <v>-4.810000000000002</v>
      </c>
      <c r="L16" s="54"/>
      <c r="M16" s="55">
        <v>140</v>
      </c>
      <c r="N16" s="51">
        <f>SUM(N13:N15)</f>
        <v>116.77</v>
      </c>
      <c r="O16" s="51">
        <f>M16-N16</f>
        <v>23.230000000000004</v>
      </c>
      <c r="P16" s="54"/>
      <c r="Q16" s="55">
        <v>1</v>
      </c>
      <c r="R16" s="51">
        <f>SUM(R13:R15)</f>
        <v>34.379999999999995</v>
      </c>
      <c r="S16" s="51">
        <f>Q16-R16</f>
        <v>-33.379999999999995</v>
      </c>
      <c r="T16" s="54"/>
      <c r="U16" s="54"/>
      <c r="V16" s="51">
        <f>SUM(V13:V15)</f>
        <v>196.39000000000001</v>
      </c>
      <c r="W16" s="51">
        <f>U16-V16</f>
        <v>-196.39000000000001</v>
      </c>
      <c r="X16" s="54"/>
      <c r="Y16" s="54"/>
      <c r="Z16" s="51">
        <f>SUM(Z13:Z15)</f>
        <v>308.74</v>
      </c>
      <c r="AA16" s="51">
        <f>Z16-Y16</f>
        <v>308.74</v>
      </c>
      <c r="AB16" s="54"/>
      <c r="AC16" s="54"/>
      <c r="AD16" s="51">
        <f>SUM(AD13:AD15)</f>
        <v>26.740000000000002</v>
      </c>
      <c r="AE16" s="51">
        <f>AC16-AD16</f>
        <v>-26.740000000000002</v>
      </c>
      <c r="AF16" s="54"/>
      <c r="AG16" s="53">
        <f>E10+I10+M10+Q10+U10+Y10+AC10+AG10+AK10+A16+E16+I16+M16+Q16+U16+Y16+AC16</f>
        <v>2540</v>
      </c>
      <c r="AH16" s="51">
        <f>SUM(AH13:AH15)</f>
        <v>2544.75</v>
      </c>
      <c r="AI16" s="60">
        <f>AG16-AH16</f>
        <v>-4.75</v>
      </c>
      <c r="AJ16" s="55">
        <v>0</v>
      </c>
      <c r="AK16" s="58"/>
      <c r="AL16" s="61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</row>
    <row r="17" spans="1:66" s="43" customFormat="1" ht="14.25">
      <c r="A17" s="42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</row>
    <row r="18" spans="1:66" s="43" customFormat="1" ht="14.25">
      <c r="A18" s="42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 t="s">
        <v>78</v>
      </c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</row>
    <row r="19" spans="1:39" s="43" customFormat="1" ht="15">
      <c r="A19" s="84" t="s">
        <v>130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</row>
    <row r="20" spans="1:39" s="43" customFormat="1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40" s="43" customFormat="1" ht="42" customHeight="1">
      <c r="A21" s="85" t="s">
        <v>2</v>
      </c>
      <c r="B21" s="85" t="s">
        <v>99</v>
      </c>
      <c r="C21" s="85" t="s">
        <v>100</v>
      </c>
      <c r="D21" s="44" t="s">
        <v>127</v>
      </c>
      <c r="E21" s="81" t="s">
        <v>101</v>
      </c>
      <c r="F21" s="82"/>
      <c r="G21" s="82"/>
      <c r="H21" s="83"/>
      <c r="I21" s="81" t="s">
        <v>4</v>
      </c>
      <c r="J21" s="82"/>
      <c r="K21" s="82"/>
      <c r="L21" s="83"/>
      <c r="M21" s="81" t="s">
        <v>102</v>
      </c>
      <c r="N21" s="82"/>
      <c r="O21" s="82"/>
      <c r="P21" s="83"/>
      <c r="Q21" s="81" t="s">
        <v>103</v>
      </c>
      <c r="R21" s="82"/>
      <c r="S21" s="82"/>
      <c r="T21" s="83"/>
      <c r="U21" s="81" t="s">
        <v>104</v>
      </c>
      <c r="V21" s="82"/>
      <c r="W21" s="82"/>
      <c r="X21" s="83"/>
      <c r="Y21" s="81" t="s">
        <v>105</v>
      </c>
      <c r="Z21" s="82"/>
      <c r="AA21" s="82"/>
      <c r="AB21" s="83"/>
      <c r="AC21" s="81" t="s">
        <v>106</v>
      </c>
      <c r="AD21" s="82"/>
      <c r="AE21" s="82"/>
      <c r="AF21" s="83"/>
      <c r="AG21" s="81" t="s">
        <v>107</v>
      </c>
      <c r="AH21" s="82"/>
      <c r="AI21" s="82"/>
      <c r="AJ21" s="83"/>
      <c r="AK21" s="81" t="s">
        <v>11</v>
      </c>
      <c r="AL21" s="82"/>
      <c r="AM21" s="82"/>
      <c r="AN21" s="83"/>
    </row>
    <row r="22" spans="1:40" s="43" customFormat="1" ht="42">
      <c r="A22" s="85"/>
      <c r="B22" s="85"/>
      <c r="C22" s="85"/>
      <c r="D22" s="44" t="s">
        <v>128</v>
      </c>
      <c r="E22" s="45" t="s">
        <v>108</v>
      </c>
      <c r="F22" s="46" t="s">
        <v>109</v>
      </c>
      <c r="G22" s="46" t="s">
        <v>110</v>
      </c>
      <c r="H22" s="46" t="s">
        <v>131</v>
      </c>
      <c r="I22" s="45" t="s">
        <v>108</v>
      </c>
      <c r="J22" s="46" t="s">
        <v>109</v>
      </c>
      <c r="K22" s="46" t="s">
        <v>110</v>
      </c>
      <c r="L22" s="46" t="s">
        <v>131</v>
      </c>
      <c r="M22" s="45" t="s">
        <v>108</v>
      </c>
      <c r="N22" s="46" t="s">
        <v>109</v>
      </c>
      <c r="O22" s="46" t="s">
        <v>110</v>
      </c>
      <c r="P22" s="46" t="s">
        <v>131</v>
      </c>
      <c r="Q22" s="45" t="s">
        <v>108</v>
      </c>
      <c r="R22" s="46" t="s">
        <v>109</v>
      </c>
      <c r="S22" s="46" t="s">
        <v>110</v>
      </c>
      <c r="T22" s="46" t="s">
        <v>131</v>
      </c>
      <c r="U22" s="45" t="s">
        <v>108</v>
      </c>
      <c r="V22" s="46" t="s">
        <v>109</v>
      </c>
      <c r="W22" s="46" t="s">
        <v>110</v>
      </c>
      <c r="X22" s="46" t="s">
        <v>131</v>
      </c>
      <c r="Y22" s="45" t="s">
        <v>108</v>
      </c>
      <c r="Z22" s="46" t="s">
        <v>109</v>
      </c>
      <c r="AA22" s="46" t="s">
        <v>110</v>
      </c>
      <c r="AB22" s="46" t="s">
        <v>131</v>
      </c>
      <c r="AC22" s="45" t="s">
        <v>108</v>
      </c>
      <c r="AD22" s="46" t="s">
        <v>109</v>
      </c>
      <c r="AE22" s="46" t="s">
        <v>110</v>
      </c>
      <c r="AF22" s="46" t="s">
        <v>131</v>
      </c>
      <c r="AG22" s="45" t="s">
        <v>108</v>
      </c>
      <c r="AH22" s="46" t="s">
        <v>109</v>
      </c>
      <c r="AI22" s="46" t="s">
        <v>110</v>
      </c>
      <c r="AJ22" s="46" t="s">
        <v>131</v>
      </c>
      <c r="AK22" s="45" t="s">
        <v>108</v>
      </c>
      <c r="AL22" s="46" t="s">
        <v>109</v>
      </c>
      <c r="AM22" s="46" t="s">
        <v>110</v>
      </c>
      <c r="AN22" s="46" t="s">
        <v>131</v>
      </c>
    </row>
    <row r="23" spans="1:40" s="43" customFormat="1" ht="24.75" customHeight="1">
      <c r="A23" s="47" t="s">
        <v>21</v>
      </c>
      <c r="B23" s="48">
        <v>384</v>
      </c>
      <c r="C23" s="48">
        <v>15406</v>
      </c>
      <c r="D23" s="47"/>
      <c r="E23" s="47"/>
      <c r="F23" s="47">
        <f>B23*0.23</f>
        <v>88.32000000000001</v>
      </c>
      <c r="G23" s="47"/>
      <c r="H23" s="47"/>
      <c r="I23" s="47"/>
      <c r="J23" s="47">
        <f>B23*0.23</f>
        <v>88.32000000000001</v>
      </c>
      <c r="K23" s="47"/>
      <c r="L23" s="47"/>
      <c r="M23" s="47"/>
      <c r="N23" s="47">
        <f>B23*0.23</f>
        <v>88.32000000000001</v>
      </c>
      <c r="O23" s="47"/>
      <c r="P23" s="47"/>
      <c r="Q23" s="47"/>
      <c r="R23" s="47">
        <f>B23*0.16</f>
        <v>61.44</v>
      </c>
      <c r="S23" s="47"/>
      <c r="T23" s="47"/>
      <c r="U23" s="47"/>
      <c r="V23" s="47">
        <f>B23*0.08</f>
        <v>30.72</v>
      </c>
      <c r="W23" s="47"/>
      <c r="X23" s="47"/>
      <c r="Y23" s="47"/>
      <c r="Z23" s="47">
        <f>B23*0.09</f>
        <v>34.56</v>
      </c>
      <c r="AA23" s="47"/>
      <c r="AB23" s="47"/>
      <c r="AC23" s="47"/>
      <c r="AD23" s="49">
        <f>B23*0.09</f>
        <v>34.56</v>
      </c>
      <c r="AE23" s="49"/>
      <c r="AF23" s="49"/>
      <c r="AG23" s="49"/>
      <c r="AH23" s="49">
        <f>B23*0.09</f>
        <v>34.56</v>
      </c>
      <c r="AI23" s="49"/>
      <c r="AJ23" s="49"/>
      <c r="AK23" s="49"/>
      <c r="AL23" s="49">
        <f>B23*0.09</f>
        <v>34.56</v>
      </c>
      <c r="AM23" s="49"/>
      <c r="AN23" s="49"/>
    </row>
    <row r="24" spans="1:40" s="43" customFormat="1" ht="24.75" customHeight="1">
      <c r="A24" s="26" t="s">
        <v>22</v>
      </c>
      <c r="B24" s="48">
        <v>382</v>
      </c>
      <c r="C24" s="50">
        <v>15309</v>
      </c>
      <c r="D24" s="49"/>
      <c r="E24" s="47"/>
      <c r="F24" s="47">
        <f>B24*0.23</f>
        <v>87.86</v>
      </c>
      <c r="G24" s="47"/>
      <c r="H24" s="47"/>
      <c r="I24" s="47"/>
      <c r="J24" s="47">
        <f>B24*0.23</f>
        <v>87.86</v>
      </c>
      <c r="K24" s="47"/>
      <c r="L24" s="47"/>
      <c r="M24" s="47"/>
      <c r="N24" s="47">
        <f>B24*0.23</f>
        <v>87.86</v>
      </c>
      <c r="O24" s="47"/>
      <c r="P24" s="47"/>
      <c r="Q24" s="47"/>
      <c r="R24" s="47">
        <f>B24*0.16</f>
        <v>61.120000000000005</v>
      </c>
      <c r="S24" s="47"/>
      <c r="T24" s="47"/>
      <c r="U24" s="47"/>
      <c r="V24" s="47">
        <f>B24*0.08</f>
        <v>30.560000000000002</v>
      </c>
      <c r="W24" s="47"/>
      <c r="X24" s="47"/>
      <c r="Y24" s="47"/>
      <c r="Z24" s="47">
        <f>B24*0.09</f>
        <v>34.379999999999995</v>
      </c>
      <c r="AA24" s="47"/>
      <c r="AB24" s="47"/>
      <c r="AC24" s="47"/>
      <c r="AD24" s="49">
        <f>B24*0.09</f>
        <v>34.379999999999995</v>
      </c>
      <c r="AE24" s="49"/>
      <c r="AF24" s="49"/>
      <c r="AG24" s="49"/>
      <c r="AH24" s="49">
        <f>B24*0.09</f>
        <v>34.379999999999995</v>
      </c>
      <c r="AI24" s="49"/>
      <c r="AJ24" s="49"/>
      <c r="AK24" s="49"/>
      <c r="AL24" s="49">
        <f>B24*0.09</f>
        <v>34.379999999999995</v>
      </c>
      <c r="AM24" s="49"/>
      <c r="AN24" s="49"/>
    </row>
    <row r="25" spans="1:40" s="43" customFormat="1" ht="24.75" customHeight="1">
      <c r="A25" s="26" t="s">
        <v>23</v>
      </c>
      <c r="B25" s="48">
        <v>375</v>
      </c>
      <c r="C25" s="50">
        <v>15197</v>
      </c>
      <c r="D25" s="49"/>
      <c r="E25" s="47"/>
      <c r="F25" s="47">
        <f>B25*0.22</f>
        <v>82.5</v>
      </c>
      <c r="G25" s="47"/>
      <c r="H25" s="47"/>
      <c r="I25" s="47"/>
      <c r="J25" s="47">
        <f>B25*0.26</f>
        <v>97.5</v>
      </c>
      <c r="K25" s="47"/>
      <c r="L25" s="47"/>
      <c r="M25" s="47"/>
      <c r="N25" s="47">
        <f>B25*0.22</f>
        <v>82.5</v>
      </c>
      <c r="O25" s="47"/>
      <c r="P25" s="47"/>
      <c r="Q25" s="47"/>
      <c r="R25" s="47">
        <f>B25*0.15</f>
        <v>56.25</v>
      </c>
      <c r="S25" s="47"/>
      <c r="T25" s="47"/>
      <c r="U25" s="47"/>
      <c r="V25" s="47">
        <f>B25*0.07</f>
        <v>26.250000000000004</v>
      </c>
      <c r="W25" s="47"/>
      <c r="X25" s="47"/>
      <c r="Y25" s="47"/>
      <c r="Z25" s="47">
        <f>B25*0.11</f>
        <v>41.25</v>
      </c>
      <c r="AA25" s="47"/>
      <c r="AB25" s="47"/>
      <c r="AC25" s="47"/>
      <c r="AD25" s="49">
        <f>B25*0.11</f>
        <v>41.25</v>
      </c>
      <c r="AE25" s="49"/>
      <c r="AF25" s="49"/>
      <c r="AG25" s="49"/>
      <c r="AH25" s="49">
        <f>B25*0.07</f>
        <v>26.250000000000004</v>
      </c>
      <c r="AI25" s="49"/>
      <c r="AJ25" s="49"/>
      <c r="AK25" s="49"/>
      <c r="AL25" s="49">
        <f>B25*0.15</f>
        <v>56.25</v>
      </c>
      <c r="AM25" s="49"/>
      <c r="AN25" s="49"/>
    </row>
    <row r="26" spans="1:40" s="43" customFormat="1" ht="24.75" customHeight="1">
      <c r="A26" s="62" t="s">
        <v>20</v>
      </c>
      <c r="B26" s="51">
        <f>SUM(B23:B25)</f>
        <v>1141</v>
      </c>
      <c r="C26" s="51">
        <f>SUM(C23:C25)</f>
        <v>45912</v>
      </c>
      <c r="D26" s="51"/>
      <c r="E26" s="55">
        <v>327</v>
      </c>
      <c r="F26" s="51">
        <f>SUM(F23:F25)</f>
        <v>258.68</v>
      </c>
      <c r="G26" s="51">
        <f>E26-F26</f>
        <v>68.32</v>
      </c>
      <c r="H26" s="54"/>
      <c r="I26" s="55">
        <v>408</v>
      </c>
      <c r="J26" s="51">
        <f>SUM(J23:J25)</f>
        <v>273.68</v>
      </c>
      <c r="K26" s="51">
        <f>I26-J26</f>
        <v>134.32</v>
      </c>
      <c r="L26" s="54"/>
      <c r="M26" s="55">
        <v>317</v>
      </c>
      <c r="N26" s="51">
        <f>SUM(N23:N25)</f>
        <v>258.68</v>
      </c>
      <c r="O26" s="51">
        <f>M26-N26</f>
        <v>58.31999999999999</v>
      </c>
      <c r="P26" s="54"/>
      <c r="Q26" s="55">
        <v>168</v>
      </c>
      <c r="R26" s="51">
        <f>SUM(R23:R25)</f>
        <v>178.81</v>
      </c>
      <c r="S26" s="51">
        <f>Q26-R26</f>
        <v>-10.810000000000002</v>
      </c>
      <c r="T26" s="54"/>
      <c r="U26" s="55">
        <v>68</v>
      </c>
      <c r="V26" s="51">
        <f>SUM(V23:V25)</f>
        <v>87.53</v>
      </c>
      <c r="W26" s="51">
        <f>U26-V26</f>
        <v>-19.53</v>
      </c>
      <c r="X26" s="54"/>
      <c r="Y26" s="55">
        <v>135</v>
      </c>
      <c r="Z26" s="51">
        <f>SUM(Z23:Z25)</f>
        <v>110.19</v>
      </c>
      <c r="AA26" s="51">
        <f>Y26-Z26</f>
        <v>24.810000000000002</v>
      </c>
      <c r="AB26" s="54"/>
      <c r="AC26" s="55">
        <v>135</v>
      </c>
      <c r="AD26" s="56">
        <f>B26*0.09</f>
        <v>102.69</v>
      </c>
      <c r="AE26" s="51">
        <f>AC26-AD26</f>
        <v>32.31</v>
      </c>
      <c r="AF26" s="54"/>
      <c r="AG26" s="55">
        <v>103</v>
      </c>
      <c r="AH26" s="51">
        <f>SUM(AH23:AH25)</f>
        <v>95.19</v>
      </c>
      <c r="AI26" s="51">
        <f>AG26-AH26</f>
        <v>7.810000000000002</v>
      </c>
      <c r="AJ26" s="54"/>
      <c r="AK26" s="55">
        <v>244</v>
      </c>
      <c r="AL26" s="51">
        <f>SUM(AL23:AL25)</f>
        <v>125.19</v>
      </c>
      <c r="AM26" s="51">
        <f>AK26-AL26</f>
        <v>118.81</v>
      </c>
      <c r="AN26" s="54"/>
    </row>
    <row r="27" spans="1:39" s="43" customFormat="1" ht="45" customHeight="1">
      <c r="A27" s="81" t="s">
        <v>12</v>
      </c>
      <c r="B27" s="82"/>
      <c r="C27" s="82"/>
      <c r="D27" s="83"/>
      <c r="E27" s="87" t="s">
        <v>13</v>
      </c>
      <c r="F27" s="88"/>
      <c r="G27" s="88"/>
      <c r="H27" s="89"/>
      <c r="I27" s="87" t="s">
        <v>14</v>
      </c>
      <c r="J27" s="88"/>
      <c r="K27" s="88"/>
      <c r="L27" s="89"/>
      <c r="M27" s="87" t="s">
        <v>15</v>
      </c>
      <c r="N27" s="88"/>
      <c r="O27" s="88"/>
      <c r="P27" s="89"/>
      <c r="Q27" s="87" t="s">
        <v>111</v>
      </c>
      <c r="R27" s="88"/>
      <c r="S27" s="88"/>
      <c r="T27" s="89"/>
      <c r="U27" s="87" t="s">
        <v>112</v>
      </c>
      <c r="V27" s="88"/>
      <c r="W27" s="88"/>
      <c r="X27" s="89"/>
      <c r="Y27" s="87" t="s">
        <v>113</v>
      </c>
      <c r="Z27" s="88"/>
      <c r="AA27" s="88"/>
      <c r="AB27" s="89"/>
      <c r="AC27" s="87" t="s">
        <v>19</v>
      </c>
      <c r="AD27" s="88"/>
      <c r="AE27" s="88"/>
      <c r="AF27" s="89"/>
      <c r="AG27" s="87" t="s">
        <v>20</v>
      </c>
      <c r="AH27" s="88"/>
      <c r="AI27" s="88"/>
      <c r="AJ27" s="89"/>
      <c r="AK27" s="58"/>
      <c r="AL27" s="58"/>
      <c r="AM27" s="58"/>
    </row>
    <row r="28" spans="1:39" s="43" customFormat="1" ht="42">
      <c r="A28" s="45" t="s">
        <v>108</v>
      </c>
      <c r="B28" s="46" t="s">
        <v>109</v>
      </c>
      <c r="C28" s="46" t="s">
        <v>110</v>
      </c>
      <c r="D28" s="46" t="s">
        <v>131</v>
      </c>
      <c r="E28" s="45" t="s">
        <v>108</v>
      </c>
      <c r="F28" s="46" t="s">
        <v>109</v>
      </c>
      <c r="G28" s="46" t="s">
        <v>110</v>
      </c>
      <c r="H28" s="46" t="s">
        <v>131</v>
      </c>
      <c r="I28" s="45" t="s">
        <v>108</v>
      </c>
      <c r="J28" s="46" t="s">
        <v>109</v>
      </c>
      <c r="K28" s="46" t="s">
        <v>110</v>
      </c>
      <c r="L28" s="46" t="s">
        <v>131</v>
      </c>
      <c r="M28" s="45" t="s">
        <v>108</v>
      </c>
      <c r="N28" s="46" t="s">
        <v>109</v>
      </c>
      <c r="O28" s="46" t="s">
        <v>110</v>
      </c>
      <c r="P28" s="46" t="s">
        <v>131</v>
      </c>
      <c r="Q28" s="45" t="s">
        <v>108</v>
      </c>
      <c r="R28" s="46" t="s">
        <v>109</v>
      </c>
      <c r="S28" s="46" t="s">
        <v>110</v>
      </c>
      <c r="T28" s="46" t="s">
        <v>131</v>
      </c>
      <c r="U28" s="45" t="s">
        <v>108</v>
      </c>
      <c r="V28" s="46" t="s">
        <v>109</v>
      </c>
      <c r="W28" s="46" t="s">
        <v>110</v>
      </c>
      <c r="X28" s="46" t="s">
        <v>131</v>
      </c>
      <c r="Y28" s="45" t="s">
        <v>108</v>
      </c>
      <c r="Z28" s="46" t="s">
        <v>109</v>
      </c>
      <c r="AA28" s="46" t="s">
        <v>110</v>
      </c>
      <c r="AB28" s="46" t="s">
        <v>131</v>
      </c>
      <c r="AC28" s="45" t="s">
        <v>108</v>
      </c>
      <c r="AD28" s="46" t="s">
        <v>109</v>
      </c>
      <c r="AE28" s="46" t="s">
        <v>110</v>
      </c>
      <c r="AF28" s="46" t="s">
        <v>131</v>
      </c>
      <c r="AG28" s="45" t="s">
        <v>108</v>
      </c>
      <c r="AH28" s="46" t="s">
        <v>109</v>
      </c>
      <c r="AI28" s="46" t="s">
        <v>110</v>
      </c>
      <c r="AJ28" s="46" t="s">
        <v>131</v>
      </c>
      <c r="AK28" s="58"/>
      <c r="AL28" s="59"/>
      <c r="AM28" s="58"/>
    </row>
    <row r="29" spans="1:39" s="43" customFormat="1" ht="24.75" customHeight="1">
      <c r="A29" s="49"/>
      <c r="B29" s="49">
        <f>B23*0.09</f>
        <v>34.56</v>
      </c>
      <c r="C29" s="49"/>
      <c r="D29" s="49"/>
      <c r="E29" s="49"/>
      <c r="F29" s="49">
        <f>B23*0.09</f>
        <v>34.56</v>
      </c>
      <c r="G29" s="49"/>
      <c r="H29" s="49"/>
      <c r="I29" s="49"/>
      <c r="J29" s="49">
        <f>B23*0.09</f>
        <v>34.56</v>
      </c>
      <c r="K29" s="49"/>
      <c r="L29" s="49"/>
      <c r="M29" s="49"/>
      <c r="N29" s="49">
        <f>B23*0.09</f>
        <v>34.56</v>
      </c>
      <c r="O29" s="49"/>
      <c r="P29" s="49"/>
      <c r="Q29" s="49"/>
      <c r="R29" s="49">
        <f>B23*0.09</f>
        <v>34.56</v>
      </c>
      <c r="S29" s="49"/>
      <c r="T29" s="49"/>
      <c r="U29" s="49"/>
      <c r="V29" s="49">
        <f>B23*0.22</f>
        <v>84.48</v>
      </c>
      <c r="W29" s="49"/>
      <c r="X29" s="49"/>
      <c r="Y29" s="49"/>
      <c r="Z29" s="49">
        <f>B23*0.22</f>
        <v>84.48</v>
      </c>
      <c r="AA29" s="49"/>
      <c r="AB29" s="49"/>
      <c r="AC29" s="49"/>
      <c r="AD29" s="49">
        <f>B23*0.07</f>
        <v>26.880000000000003</v>
      </c>
      <c r="AE29" s="49"/>
      <c r="AF29" s="49"/>
      <c r="AG29" s="49"/>
      <c r="AH29" s="49">
        <f>F23+J23+N23+R23+V23+Z23+AD23+AH23+AL23+B29+F29+J29+N29+R29+V29+Z29+AD29</f>
        <v>863.9999999999999</v>
      </c>
      <c r="AI29" s="49"/>
      <c r="AJ29" s="49"/>
      <c r="AK29" s="58"/>
      <c r="AL29" s="58"/>
      <c r="AM29" s="58"/>
    </row>
    <row r="30" spans="1:39" s="43" customFormat="1" ht="24.75" customHeight="1">
      <c r="A30" s="49"/>
      <c r="B30" s="49">
        <f>B24*0.09</f>
        <v>34.379999999999995</v>
      </c>
      <c r="C30" s="49"/>
      <c r="D30" s="49"/>
      <c r="E30" s="49"/>
      <c r="F30" s="49">
        <f>B24*0.09</f>
        <v>34.379999999999995</v>
      </c>
      <c r="G30" s="49"/>
      <c r="H30" s="49"/>
      <c r="I30" s="49"/>
      <c r="J30" s="49">
        <f>B24*0.09</f>
        <v>34.379999999999995</v>
      </c>
      <c r="K30" s="49"/>
      <c r="L30" s="49"/>
      <c r="M30" s="49"/>
      <c r="N30" s="49">
        <f>B24*0.09</f>
        <v>34.379999999999995</v>
      </c>
      <c r="O30" s="49"/>
      <c r="P30" s="49"/>
      <c r="Q30" s="49"/>
      <c r="R30" s="49">
        <f>B24*0.09</f>
        <v>34.379999999999995</v>
      </c>
      <c r="S30" s="49"/>
      <c r="T30" s="49"/>
      <c r="U30" s="49"/>
      <c r="V30" s="49">
        <f>B24*0.22</f>
        <v>84.04</v>
      </c>
      <c r="W30" s="49"/>
      <c r="X30" s="49"/>
      <c r="Y30" s="49"/>
      <c r="Z30" s="49">
        <f>B24*0.22</f>
        <v>84.04</v>
      </c>
      <c r="AA30" s="49"/>
      <c r="AB30" s="49"/>
      <c r="AC30" s="49"/>
      <c r="AD30" s="49">
        <f>B24*0.07</f>
        <v>26.740000000000002</v>
      </c>
      <c r="AE30" s="49"/>
      <c r="AF30" s="49"/>
      <c r="AG30" s="49"/>
      <c r="AH30" s="49">
        <f>F24+J24+N24+R24+V24+Z24+AD24+AH24+AL24+B30+F30+J30+N30+R30+V30+Z30+AD30</f>
        <v>859.4999999999999</v>
      </c>
      <c r="AI30" s="49"/>
      <c r="AJ30" s="49"/>
      <c r="AK30" s="58"/>
      <c r="AL30" s="58"/>
      <c r="AM30" s="58"/>
    </row>
    <row r="31" spans="1:39" s="43" customFormat="1" ht="24.75" customHeight="1">
      <c r="A31" s="49"/>
      <c r="B31" s="49">
        <f>B25*0.15</f>
        <v>56.25</v>
      </c>
      <c r="C31" s="49"/>
      <c r="D31" s="49"/>
      <c r="E31" s="49"/>
      <c r="F31" s="49">
        <f>B25*0.11</f>
        <v>41.25</v>
      </c>
      <c r="G31" s="49"/>
      <c r="H31" s="49"/>
      <c r="I31" s="49"/>
      <c r="J31" s="49">
        <f>B25*0.07</f>
        <v>26.250000000000004</v>
      </c>
      <c r="K31" s="49"/>
      <c r="L31" s="49"/>
      <c r="M31" s="49"/>
      <c r="N31" s="49">
        <f>B25*0.11</f>
        <v>41.25</v>
      </c>
      <c r="O31" s="49"/>
      <c r="P31" s="49"/>
      <c r="Q31" s="49"/>
      <c r="R31" s="49"/>
      <c r="S31" s="49" t="s">
        <v>78</v>
      </c>
      <c r="T31" s="49"/>
      <c r="U31" s="49"/>
      <c r="V31" s="49">
        <f>B25*0.15</f>
        <v>56.25</v>
      </c>
      <c r="W31" s="49"/>
      <c r="X31" s="49"/>
      <c r="Y31" s="49"/>
      <c r="Z31" s="49">
        <f>B25*0.3</f>
        <v>112.5</v>
      </c>
      <c r="AA31" s="49"/>
      <c r="AB31" s="49"/>
      <c r="AC31" s="49"/>
      <c r="AD31" s="49"/>
      <c r="AE31" s="49"/>
      <c r="AF31" s="49"/>
      <c r="AG31" s="49"/>
      <c r="AH31" s="49">
        <f>F25+J25+N25+R25+V25+Z25+AD25+AH25+AL25+B31+F31+J31+N31+R31+V31+Z31+AD31</f>
        <v>843.75</v>
      </c>
      <c r="AI31" s="49"/>
      <c r="AJ31" s="49"/>
      <c r="AK31" s="58"/>
      <c r="AL31" s="58"/>
      <c r="AM31" s="58"/>
    </row>
    <row r="32" spans="1:39" s="43" customFormat="1" ht="24.75" customHeight="1">
      <c r="A32" s="55">
        <v>226</v>
      </c>
      <c r="B32" s="51">
        <f>SUM(B29:B31)</f>
        <v>125.19</v>
      </c>
      <c r="C32" s="51">
        <f>A32-B32</f>
        <v>100.81</v>
      </c>
      <c r="D32" s="54"/>
      <c r="E32" s="55">
        <v>171</v>
      </c>
      <c r="F32" s="51">
        <f>SUM(F29:F31)</f>
        <v>110.19</v>
      </c>
      <c r="G32" s="51">
        <f>E32-F32</f>
        <v>60.81</v>
      </c>
      <c r="H32" s="54"/>
      <c r="I32" s="55">
        <v>97</v>
      </c>
      <c r="J32" s="51">
        <f>SUM(J29:J31)</f>
        <v>95.19</v>
      </c>
      <c r="K32" s="51">
        <f>I32-J32</f>
        <v>1.8100000000000023</v>
      </c>
      <c r="L32" s="54"/>
      <c r="M32" s="55">
        <v>140</v>
      </c>
      <c r="N32" s="51">
        <f>SUM(N29:N31)</f>
        <v>110.19</v>
      </c>
      <c r="O32" s="51">
        <f>M32-N32</f>
        <v>29.810000000000002</v>
      </c>
      <c r="P32" s="54"/>
      <c r="Q32" s="55">
        <v>1</v>
      </c>
      <c r="R32" s="51">
        <f>SUM(R29:R31)</f>
        <v>68.94</v>
      </c>
      <c r="S32" s="51">
        <f>Q32-R32</f>
        <v>-67.94</v>
      </c>
      <c r="T32" s="54"/>
      <c r="U32" s="54"/>
      <c r="V32" s="51">
        <f>SUM(V29:V31)</f>
        <v>224.77</v>
      </c>
      <c r="W32" s="51">
        <f>U32-V32</f>
        <v>-224.77</v>
      </c>
      <c r="X32" s="54"/>
      <c r="Y32" s="54"/>
      <c r="Z32" s="51">
        <f>SUM(Z29:Z31)</f>
        <v>281.02</v>
      </c>
      <c r="AA32" s="51">
        <f>Z32-Y32</f>
        <v>281.02</v>
      </c>
      <c r="AB32" s="54"/>
      <c r="AC32" s="54"/>
      <c r="AD32" s="51">
        <f>SUM(AD29:AD31)</f>
        <v>53.620000000000005</v>
      </c>
      <c r="AE32" s="51">
        <f>AC32-AD32</f>
        <v>-53.620000000000005</v>
      </c>
      <c r="AF32" s="54"/>
      <c r="AG32" s="51">
        <f>E26+I26+M26+Q26+U26+Y26+AC26+AG26+AK26+A32+E32+I32+M32+Q32+U32+Y32+AC32</f>
        <v>2540</v>
      </c>
      <c r="AH32" s="51">
        <f>SUM(AH29:AH31)</f>
        <v>2567.25</v>
      </c>
      <c r="AI32" s="63">
        <f>AG32-AH32</f>
        <v>-27.25</v>
      </c>
      <c r="AJ32" s="55">
        <v>0</v>
      </c>
      <c r="AK32" s="58"/>
      <c r="AL32" s="61"/>
      <c r="AM32" s="58"/>
    </row>
    <row r="33" s="43" customFormat="1" ht="14.25"/>
    <row r="34" s="43" customFormat="1" ht="14.25"/>
    <row r="35" spans="1:39" s="43" customFormat="1" ht="15">
      <c r="A35" s="84" t="s">
        <v>132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s="43" customFormat="1" ht="14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40" s="43" customFormat="1" ht="43.5" customHeight="1">
      <c r="A37" s="85" t="s">
        <v>2</v>
      </c>
      <c r="B37" s="85" t="s">
        <v>99</v>
      </c>
      <c r="C37" s="85" t="s">
        <v>100</v>
      </c>
      <c r="D37" s="44" t="s">
        <v>127</v>
      </c>
      <c r="E37" s="81" t="s">
        <v>101</v>
      </c>
      <c r="F37" s="82"/>
      <c r="G37" s="82"/>
      <c r="H37" s="83"/>
      <c r="I37" s="81" t="s">
        <v>4</v>
      </c>
      <c r="J37" s="82"/>
      <c r="K37" s="82"/>
      <c r="L37" s="83"/>
      <c r="M37" s="81" t="s">
        <v>102</v>
      </c>
      <c r="N37" s="82"/>
      <c r="O37" s="82"/>
      <c r="P37" s="83"/>
      <c r="Q37" s="81" t="s">
        <v>103</v>
      </c>
      <c r="R37" s="82"/>
      <c r="S37" s="82"/>
      <c r="T37" s="83"/>
      <c r="U37" s="81" t="s">
        <v>104</v>
      </c>
      <c r="V37" s="82"/>
      <c r="W37" s="82"/>
      <c r="X37" s="83"/>
      <c r="Y37" s="81" t="s">
        <v>105</v>
      </c>
      <c r="Z37" s="82"/>
      <c r="AA37" s="82"/>
      <c r="AB37" s="83"/>
      <c r="AC37" s="81" t="s">
        <v>106</v>
      </c>
      <c r="AD37" s="82"/>
      <c r="AE37" s="82"/>
      <c r="AF37" s="83"/>
      <c r="AG37" s="81" t="s">
        <v>107</v>
      </c>
      <c r="AH37" s="82"/>
      <c r="AI37" s="82"/>
      <c r="AJ37" s="83"/>
      <c r="AK37" s="81" t="s">
        <v>11</v>
      </c>
      <c r="AL37" s="82"/>
      <c r="AM37" s="82"/>
      <c r="AN37" s="83"/>
    </row>
    <row r="38" spans="1:40" s="43" customFormat="1" ht="42">
      <c r="A38" s="85"/>
      <c r="B38" s="85"/>
      <c r="C38" s="85"/>
      <c r="D38" s="44" t="s">
        <v>128</v>
      </c>
      <c r="E38" s="45" t="s">
        <v>108</v>
      </c>
      <c r="F38" s="46" t="s">
        <v>109</v>
      </c>
      <c r="G38" s="46" t="s">
        <v>110</v>
      </c>
      <c r="H38" s="46"/>
      <c r="I38" s="45" t="s">
        <v>108</v>
      </c>
      <c r="J38" s="46" t="s">
        <v>109</v>
      </c>
      <c r="K38" s="46" t="s">
        <v>110</v>
      </c>
      <c r="L38" s="46"/>
      <c r="M38" s="45" t="s">
        <v>108</v>
      </c>
      <c r="N38" s="46" t="s">
        <v>109</v>
      </c>
      <c r="O38" s="46" t="s">
        <v>110</v>
      </c>
      <c r="P38" s="46"/>
      <c r="Q38" s="45" t="s">
        <v>108</v>
      </c>
      <c r="R38" s="46" t="s">
        <v>109</v>
      </c>
      <c r="S38" s="46" t="s">
        <v>110</v>
      </c>
      <c r="T38" s="46"/>
      <c r="U38" s="45" t="s">
        <v>108</v>
      </c>
      <c r="V38" s="46" t="s">
        <v>109</v>
      </c>
      <c r="W38" s="46" t="s">
        <v>110</v>
      </c>
      <c r="X38" s="46"/>
      <c r="Y38" s="45" t="s">
        <v>108</v>
      </c>
      <c r="Z38" s="46" t="s">
        <v>109</v>
      </c>
      <c r="AA38" s="46" t="s">
        <v>110</v>
      </c>
      <c r="AB38" s="46"/>
      <c r="AC38" s="45" t="s">
        <v>108</v>
      </c>
      <c r="AD38" s="46" t="s">
        <v>109</v>
      </c>
      <c r="AE38" s="46" t="s">
        <v>110</v>
      </c>
      <c r="AF38" s="46"/>
      <c r="AG38" s="45" t="s">
        <v>108</v>
      </c>
      <c r="AH38" s="46" t="s">
        <v>109</v>
      </c>
      <c r="AI38" s="46" t="s">
        <v>110</v>
      </c>
      <c r="AJ38" s="46"/>
      <c r="AK38" s="45" t="s">
        <v>108</v>
      </c>
      <c r="AL38" s="46" t="s">
        <v>109</v>
      </c>
      <c r="AM38" s="46" t="s">
        <v>110</v>
      </c>
      <c r="AN38" s="46" t="s">
        <v>131</v>
      </c>
    </row>
    <row r="39" spans="1:40" s="43" customFormat="1" ht="24.75" customHeight="1">
      <c r="A39" s="47" t="s">
        <v>21</v>
      </c>
      <c r="B39" s="48">
        <v>386</v>
      </c>
      <c r="C39" s="48">
        <v>15499</v>
      </c>
      <c r="D39" s="47"/>
      <c r="E39" s="47"/>
      <c r="F39" s="47">
        <f>B39*0.23</f>
        <v>88.78</v>
      </c>
      <c r="G39" s="47"/>
      <c r="H39" s="47"/>
      <c r="I39" s="47"/>
      <c r="J39" s="47">
        <f>B39*0.23</f>
        <v>88.78</v>
      </c>
      <c r="K39" s="47"/>
      <c r="L39" s="47"/>
      <c r="M39" s="47"/>
      <c r="N39" s="47">
        <f>B39*0.23</f>
        <v>88.78</v>
      </c>
      <c r="O39" s="47"/>
      <c r="P39" s="47"/>
      <c r="Q39" s="47"/>
      <c r="R39" s="47">
        <f>B39*0.16</f>
        <v>61.76</v>
      </c>
      <c r="S39" s="47"/>
      <c r="T39" s="47"/>
      <c r="U39" s="47"/>
      <c r="V39" s="47">
        <f>B39*0.08</f>
        <v>30.88</v>
      </c>
      <c r="W39" s="47"/>
      <c r="X39" s="47"/>
      <c r="Y39" s="47"/>
      <c r="Z39" s="47">
        <f>B39*0.09</f>
        <v>34.74</v>
      </c>
      <c r="AA39" s="47"/>
      <c r="AB39" s="47"/>
      <c r="AC39" s="47"/>
      <c r="AD39" s="49">
        <f>B39*0.09</f>
        <v>34.74</v>
      </c>
      <c r="AE39" s="49"/>
      <c r="AF39" s="49"/>
      <c r="AG39" s="49"/>
      <c r="AH39" s="49">
        <f>B39*0.09</f>
        <v>34.74</v>
      </c>
      <c r="AI39" s="49"/>
      <c r="AJ39" s="49"/>
      <c r="AK39" s="49"/>
      <c r="AL39" s="49">
        <f>B39*0.09</f>
        <v>34.74</v>
      </c>
      <c r="AM39" s="49"/>
      <c r="AN39" s="49"/>
    </row>
    <row r="40" spans="1:40" s="43" customFormat="1" ht="24.75" customHeight="1">
      <c r="A40" s="26" t="s">
        <v>22</v>
      </c>
      <c r="B40" s="48">
        <v>385</v>
      </c>
      <c r="C40" s="50">
        <v>15442</v>
      </c>
      <c r="D40" s="49"/>
      <c r="E40" s="47"/>
      <c r="F40" s="47">
        <f>B40*0.23</f>
        <v>88.55</v>
      </c>
      <c r="G40" s="47"/>
      <c r="H40" s="47"/>
      <c r="I40" s="47"/>
      <c r="J40" s="47">
        <f>B40*0.23</f>
        <v>88.55</v>
      </c>
      <c r="K40" s="47"/>
      <c r="L40" s="47"/>
      <c r="M40" s="47"/>
      <c r="N40" s="47">
        <f>B40*0.23</f>
        <v>88.55</v>
      </c>
      <c r="O40" s="47"/>
      <c r="P40" s="47"/>
      <c r="Q40" s="47"/>
      <c r="R40" s="47">
        <f>B40*0.16</f>
        <v>61.6</v>
      </c>
      <c r="S40" s="47"/>
      <c r="T40" s="47"/>
      <c r="U40" s="47"/>
      <c r="V40" s="47">
        <f>B40*0.08</f>
        <v>30.8</v>
      </c>
      <c r="W40" s="47"/>
      <c r="X40" s="47"/>
      <c r="Y40" s="47"/>
      <c r="Z40" s="47">
        <f>B40*0.09</f>
        <v>34.65</v>
      </c>
      <c r="AA40" s="47"/>
      <c r="AB40" s="47"/>
      <c r="AC40" s="47"/>
      <c r="AD40" s="49">
        <f>B40*0.09</f>
        <v>34.65</v>
      </c>
      <c r="AE40" s="49"/>
      <c r="AF40" s="49"/>
      <c r="AG40" s="49"/>
      <c r="AH40" s="49">
        <f>B40*0.09</f>
        <v>34.65</v>
      </c>
      <c r="AI40" s="49"/>
      <c r="AJ40" s="49"/>
      <c r="AK40" s="49"/>
      <c r="AL40" s="49">
        <f>B40*0.09</f>
        <v>34.65</v>
      </c>
      <c r="AM40" s="49"/>
      <c r="AN40" s="49"/>
    </row>
    <row r="41" spans="1:40" s="43" customFormat="1" ht="24.75" customHeight="1">
      <c r="A41" s="26" t="s">
        <v>23</v>
      </c>
      <c r="B41" s="48">
        <v>383</v>
      </c>
      <c r="C41" s="50">
        <v>15299</v>
      </c>
      <c r="D41" s="49"/>
      <c r="E41" s="47"/>
      <c r="F41" s="47">
        <f>B41*0.23</f>
        <v>88.09</v>
      </c>
      <c r="G41" s="47"/>
      <c r="H41" s="47"/>
      <c r="I41" s="47"/>
      <c r="J41" s="47">
        <f>B41*0.23</f>
        <v>88.09</v>
      </c>
      <c r="K41" s="47"/>
      <c r="L41" s="47"/>
      <c r="M41" s="47"/>
      <c r="N41" s="47">
        <f>B41*0.23</f>
        <v>88.09</v>
      </c>
      <c r="O41" s="47"/>
      <c r="P41" s="47"/>
      <c r="Q41" s="47"/>
      <c r="R41" s="47">
        <f>B41*0.16</f>
        <v>61.28</v>
      </c>
      <c r="S41" s="47"/>
      <c r="T41" s="47"/>
      <c r="U41" s="47"/>
      <c r="V41" s="47">
        <f>B41*0.08</f>
        <v>30.64</v>
      </c>
      <c r="W41" s="47"/>
      <c r="X41" s="47"/>
      <c r="Y41" s="47"/>
      <c r="Z41" s="47">
        <f>B41*0.09</f>
        <v>34.47</v>
      </c>
      <c r="AA41" s="47"/>
      <c r="AB41" s="47"/>
      <c r="AC41" s="47"/>
      <c r="AD41" s="49">
        <f>B41*0.09</f>
        <v>34.47</v>
      </c>
      <c r="AE41" s="49"/>
      <c r="AF41" s="49"/>
      <c r="AG41" s="49"/>
      <c r="AH41" s="49">
        <f>B41*0.09</f>
        <v>34.47</v>
      </c>
      <c r="AI41" s="49"/>
      <c r="AJ41" s="49"/>
      <c r="AK41" s="49"/>
      <c r="AL41" s="49">
        <f>B41*0.09</f>
        <v>34.47</v>
      </c>
      <c r="AM41" s="49"/>
      <c r="AN41" s="49"/>
    </row>
    <row r="42" spans="1:40" s="43" customFormat="1" ht="24.75" customHeight="1">
      <c r="A42" s="47" t="s">
        <v>20</v>
      </c>
      <c r="B42" s="51">
        <f>SUM(B39:B41)</f>
        <v>1154</v>
      </c>
      <c r="C42" s="51">
        <f>SUM(C39:C41)</f>
        <v>46240</v>
      </c>
      <c r="D42" s="51"/>
      <c r="E42" s="55">
        <v>327</v>
      </c>
      <c r="F42" s="51">
        <f>SUM(F39:F41)</f>
        <v>265.41999999999996</v>
      </c>
      <c r="G42" s="51">
        <f>E42-F42</f>
        <v>61.58000000000004</v>
      </c>
      <c r="H42" s="54"/>
      <c r="I42" s="55">
        <v>408</v>
      </c>
      <c r="J42" s="51">
        <f>SUM(J39:J41)</f>
        <v>265.41999999999996</v>
      </c>
      <c r="K42" s="51">
        <f>I42-J42</f>
        <v>142.58000000000004</v>
      </c>
      <c r="L42" s="54"/>
      <c r="M42" s="55">
        <v>317</v>
      </c>
      <c r="N42" s="51">
        <f>SUM(N39:N41)</f>
        <v>265.41999999999996</v>
      </c>
      <c r="O42" s="51">
        <f>M42-N42</f>
        <v>51.58000000000004</v>
      </c>
      <c r="P42" s="54"/>
      <c r="Q42" s="55">
        <v>168</v>
      </c>
      <c r="R42" s="51">
        <f>SUM(R39:R41)</f>
        <v>184.64</v>
      </c>
      <c r="S42" s="51">
        <f>Q42-R42</f>
        <v>-16.639999999999986</v>
      </c>
      <c r="T42" s="54"/>
      <c r="U42" s="55">
        <v>68</v>
      </c>
      <c r="V42" s="51">
        <f>SUM(V39:V41)</f>
        <v>92.32</v>
      </c>
      <c r="W42" s="51">
        <f>U42-V42</f>
        <v>-24.319999999999993</v>
      </c>
      <c r="X42" s="54"/>
      <c r="Y42" s="55">
        <v>135</v>
      </c>
      <c r="Z42" s="51">
        <f>SUM(Z39:Z41)</f>
        <v>103.86</v>
      </c>
      <c r="AA42" s="51">
        <f>Y42-Z42</f>
        <v>31.14</v>
      </c>
      <c r="AB42" s="54"/>
      <c r="AC42" s="55">
        <v>135</v>
      </c>
      <c r="AD42" s="56">
        <f>B42*0.09</f>
        <v>103.86</v>
      </c>
      <c r="AE42" s="51">
        <f>AC42-AD42</f>
        <v>31.14</v>
      </c>
      <c r="AF42" s="54"/>
      <c r="AG42" s="55">
        <v>103</v>
      </c>
      <c r="AH42" s="51">
        <f>SUM(AH39:AH41)</f>
        <v>103.86</v>
      </c>
      <c r="AI42" s="51">
        <f>AG42-AH42</f>
        <v>-0.8599999999999994</v>
      </c>
      <c r="AJ42" s="54"/>
      <c r="AK42" s="55">
        <v>244</v>
      </c>
      <c r="AL42" s="51">
        <f>SUM(AL39:AL41)</f>
        <v>103.86</v>
      </c>
      <c r="AM42" s="51">
        <f>AK42-AL42</f>
        <v>140.14</v>
      </c>
      <c r="AN42" s="54"/>
    </row>
    <row r="43" spans="1:39" s="43" customFormat="1" ht="43.5" customHeight="1">
      <c r="A43" s="81" t="s">
        <v>12</v>
      </c>
      <c r="B43" s="82"/>
      <c r="C43" s="82"/>
      <c r="D43" s="83"/>
      <c r="E43" s="87" t="s">
        <v>13</v>
      </c>
      <c r="F43" s="88"/>
      <c r="G43" s="88"/>
      <c r="H43" s="89"/>
      <c r="I43" s="87" t="s">
        <v>14</v>
      </c>
      <c r="J43" s="88"/>
      <c r="K43" s="88"/>
      <c r="L43" s="89"/>
      <c r="M43" s="87" t="s">
        <v>15</v>
      </c>
      <c r="N43" s="88"/>
      <c r="O43" s="88"/>
      <c r="P43" s="89"/>
      <c r="Q43" s="87" t="s">
        <v>111</v>
      </c>
      <c r="R43" s="88"/>
      <c r="S43" s="88"/>
      <c r="T43" s="89"/>
      <c r="U43" s="87" t="s">
        <v>112</v>
      </c>
      <c r="V43" s="88"/>
      <c r="W43" s="88"/>
      <c r="X43" s="89"/>
      <c r="Y43" s="87" t="s">
        <v>113</v>
      </c>
      <c r="Z43" s="88"/>
      <c r="AA43" s="88"/>
      <c r="AB43" s="89"/>
      <c r="AC43" s="87" t="s">
        <v>19</v>
      </c>
      <c r="AD43" s="88"/>
      <c r="AE43" s="88"/>
      <c r="AF43" s="89"/>
      <c r="AG43" s="87" t="s">
        <v>20</v>
      </c>
      <c r="AH43" s="88"/>
      <c r="AI43" s="88"/>
      <c r="AJ43" s="89"/>
      <c r="AK43" s="58"/>
      <c r="AL43" s="58"/>
      <c r="AM43" s="58"/>
    </row>
    <row r="44" spans="1:39" s="43" customFormat="1" ht="42">
      <c r="A44" s="45" t="s">
        <v>108</v>
      </c>
      <c r="B44" s="46" t="s">
        <v>109</v>
      </c>
      <c r="C44" s="46" t="s">
        <v>110</v>
      </c>
      <c r="D44" s="46" t="s">
        <v>131</v>
      </c>
      <c r="E44" s="45" t="s">
        <v>108</v>
      </c>
      <c r="F44" s="46" t="s">
        <v>109</v>
      </c>
      <c r="G44" s="46" t="s">
        <v>110</v>
      </c>
      <c r="H44" s="46" t="s">
        <v>131</v>
      </c>
      <c r="I44" s="45" t="s">
        <v>108</v>
      </c>
      <c r="J44" s="46" t="s">
        <v>109</v>
      </c>
      <c r="K44" s="46" t="s">
        <v>110</v>
      </c>
      <c r="L44" s="46" t="s">
        <v>131</v>
      </c>
      <c r="M44" s="45" t="s">
        <v>108</v>
      </c>
      <c r="N44" s="46" t="s">
        <v>109</v>
      </c>
      <c r="O44" s="46" t="s">
        <v>110</v>
      </c>
      <c r="P44" s="46" t="s">
        <v>131</v>
      </c>
      <c r="Q44" s="45" t="s">
        <v>108</v>
      </c>
      <c r="R44" s="46" t="s">
        <v>109</v>
      </c>
      <c r="S44" s="46" t="s">
        <v>110</v>
      </c>
      <c r="T44" s="46" t="s">
        <v>131</v>
      </c>
      <c r="U44" s="45" t="s">
        <v>108</v>
      </c>
      <c r="V44" s="46" t="s">
        <v>109</v>
      </c>
      <c r="W44" s="46" t="s">
        <v>110</v>
      </c>
      <c r="X44" s="46" t="s">
        <v>131</v>
      </c>
      <c r="Y44" s="45" t="s">
        <v>108</v>
      </c>
      <c r="Z44" s="46" t="s">
        <v>109</v>
      </c>
      <c r="AA44" s="46" t="s">
        <v>110</v>
      </c>
      <c r="AB44" s="46" t="s">
        <v>131</v>
      </c>
      <c r="AC44" s="45" t="s">
        <v>108</v>
      </c>
      <c r="AD44" s="46" t="s">
        <v>109</v>
      </c>
      <c r="AE44" s="46" t="s">
        <v>110</v>
      </c>
      <c r="AF44" s="46" t="s">
        <v>131</v>
      </c>
      <c r="AG44" s="45" t="s">
        <v>108</v>
      </c>
      <c r="AH44" s="46" t="s">
        <v>109</v>
      </c>
      <c r="AI44" s="46" t="s">
        <v>110</v>
      </c>
      <c r="AJ44" s="46" t="s">
        <v>131</v>
      </c>
      <c r="AK44" s="58"/>
      <c r="AL44" s="59"/>
      <c r="AM44" s="58"/>
    </row>
    <row r="45" spans="1:39" s="43" customFormat="1" ht="24.75" customHeight="1">
      <c r="A45" s="49"/>
      <c r="B45" s="49">
        <f>B39*0.09</f>
        <v>34.74</v>
      </c>
      <c r="C45" s="49"/>
      <c r="D45" s="49"/>
      <c r="E45" s="49"/>
      <c r="F45" s="49">
        <f>B39*0.09</f>
        <v>34.74</v>
      </c>
      <c r="G45" s="49"/>
      <c r="H45" s="49"/>
      <c r="I45" s="49"/>
      <c r="J45" s="49">
        <f>B39*0.09</f>
        <v>34.74</v>
      </c>
      <c r="K45" s="49"/>
      <c r="L45" s="49"/>
      <c r="M45" s="49"/>
      <c r="N45" s="49">
        <f>B39*0.09</f>
        <v>34.74</v>
      </c>
      <c r="O45" s="49"/>
      <c r="P45" s="49"/>
      <c r="Q45" s="49"/>
      <c r="R45" s="49">
        <f>B39*0.09</f>
        <v>34.74</v>
      </c>
      <c r="S45" s="49"/>
      <c r="T45" s="49"/>
      <c r="U45" s="49"/>
      <c r="V45" s="49">
        <f>B39*0.22</f>
        <v>84.92</v>
      </c>
      <c r="W45" s="49"/>
      <c r="X45" s="49"/>
      <c r="Y45" s="49"/>
      <c r="Z45" s="49">
        <f>B39*0.22</f>
        <v>84.92</v>
      </c>
      <c r="AA45" s="49"/>
      <c r="AB45" s="49"/>
      <c r="AC45" s="49"/>
      <c r="AD45" s="49">
        <f>B39*0.07</f>
        <v>27.020000000000003</v>
      </c>
      <c r="AE45" s="49"/>
      <c r="AF45" s="49"/>
      <c r="AG45" s="49"/>
      <c r="AH45" s="49">
        <f>F39+J39+N39+R39+V39+Z39+AD39+AH39+AL39+B45+F45+J45+N45+R45+V45+Z45+AD45</f>
        <v>868.5</v>
      </c>
      <c r="AI45" s="49"/>
      <c r="AJ45" s="49"/>
      <c r="AK45" s="58"/>
      <c r="AL45" s="58"/>
      <c r="AM45" s="58"/>
    </row>
    <row r="46" spans="1:39" s="43" customFormat="1" ht="24.75" customHeight="1">
      <c r="A46" s="49"/>
      <c r="B46" s="49">
        <f>B40*0.09</f>
        <v>34.65</v>
      </c>
      <c r="C46" s="49"/>
      <c r="D46" s="49"/>
      <c r="E46" s="49"/>
      <c r="F46" s="49">
        <f>B40*0.09</f>
        <v>34.65</v>
      </c>
      <c r="G46" s="49"/>
      <c r="H46" s="49"/>
      <c r="I46" s="49"/>
      <c r="J46" s="49">
        <f>B40*0.09</f>
        <v>34.65</v>
      </c>
      <c r="K46" s="49"/>
      <c r="L46" s="49"/>
      <c r="M46" s="49"/>
      <c r="N46" s="49">
        <f>B40*0.09</f>
        <v>34.65</v>
      </c>
      <c r="O46" s="49"/>
      <c r="P46" s="49"/>
      <c r="Q46" s="49"/>
      <c r="R46" s="49">
        <f>B40*0.09</f>
        <v>34.65</v>
      </c>
      <c r="S46" s="49"/>
      <c r="T46" s="49"/>
      <c r="U46" s="49"/>
      <c r="V46" s="49">
        <f>B40*0.22</f>
        <v>84.7</v>
      </c>
      <c r="W46" s="49"/>
      <c r="X46" s="49"/>
      <c r="Y46" s="49"/>
      <c r="Z46" s="49">
        <f>B40*0.22</f>
        <v>84.7</v>
      </c>
      <c r="AA46" s="49"/>
      <c r="AB46" s="49"/>
      <c r="AC46" s="49"/>
      <c r="AD46" s="49">
        <f>B40*0.07</f>
        <v>26.950000000000003</v>
      </c>
      <c r="AE46" s="49"/>
      <c r="AF46" s="49"/>
      <c r="AG46" s="49"/>
      <c r="AH46" s="49">
        <f>F40+J40+N40+R40+V40+Z40+AD40+AH40+AL40+B46+F46+J46+N46+R46+V46+Z46+AD46</f>
        <v>866.25</v>
      </c>
      <c r="AI46" s="49"/>
      <c r="AJ46" s="49"/>
      <c r="AK46" s="58"/>
      <c r="AL46" s="58"/>
      <c r="AM46" s="58"/>
    </row>
    <row r="47" spans="1:39" s="43" customFormat="1" ht="24.75" customHeight="1">
      <c r="A47" s="49"/>
      <c r="B47" s="49">
        <f>B41*0.09</f>
        <v>34.47</v>
      </c>
      <c r="C47" s="49"/>
      <c r="D47" s="49"/>
      <c r="E47" s="49"/>
      <c r="F47" s="49">
        <f>B41*0.09</f>
        <v>34.47</v>
      </c>
      <c r="G47" s="49"/>
      <c r="H47" s="49"/>
      <c r="I47" s="49"/>
      <c r="J47" s="49">
        <f>B41*0.09</f>
        <v>34.47</v>
      </c>
      <c r="K47" s="49"/>
      <c r="L47" s="49"/>
      <c r="M47" s="49"/>
      <c r="N47" s="49">
        <f>B41*0.09</f>
        <v>34.47</v>
      </c>
      <c r="O47" s="49"/>
      <c r="P47" s="49"/>
      <c r="Q47" s="49"/>
      <c r="R47" s="49">
        <f>B41*0.09</f>
        <v>34.47</v>
      </c>
      <c r="S47" s="49"/>
      <c r="T47" s="49"/>
      <c r="U47" s="49"/>
      <c r="V47" s="49">
        <f>B41*0.22</f>
        <v>84.26</v>
      </c>
      <c r="W47" s="49"/>
      <c r="X47" s="49"/>
      <c r="Y47" s="49"/>
      <c r="Z47" s="49">
        <f>B41*0.22</f>
        <v>84.26</v>
      </c>
      <c r="AA47" s="49"/>
      <c r="AB47" s="49"/>
      <c r="AC47" s="49"/>
      <c r="AD47" s="49">
        <f>B41*0.07</f>
        <v>26.810000000000002</v>
      </c>
      <c r="AE47" s="49"/>
      <c r="AF47" s="49"/>
      <c r="AG47" s="49"/>
      <c r="AH47" s="49">
        <f>F41+J41+N41+R41+V41+Z41+AD41+AH41+AL41+B47+F47+J47+N47+R47+V47+Z47+AD47</f>
        <v>861.7500000000002</v>
      </c>
      <c r="AI47" s="49"/>
      <c r="AJ47" s="49"/>
      <c r="AK47" s="58"/>
      <c r="AL47" s="58"/>
      <c r="AM47" s="58"/>
    </row>
    <row r="48" spans="1:39" s="43" customFormat="1" ht="24.75" customHeight="1">
      <c r="A48" s="55">
        <v>226</v>
      </c>
      <c r="B48" s="51">
        <f>SUM(B45:B47)</f>
        <v>103.86</v>
      </c>
      <c r="C48" s="51">
        <f>A48-B48</f>
        <v>122.14</v>
      </c>
      <c r="D48" s="54"/>
      <c r="E48" s="55">
        <v>171</v>
      </c>
      <c r="F48" s="51">
        <f>SUM(F45:F47)</f>
        <v>103.86</v>
      </c>
      <c r="G48" s="51">
        <f>E48-F48</f>
        <v>67.14</v>
      </c>
      <c r="H48" s="54"/>
      <c r="I48" s="55">
        <v>97</v>
      </c>
      <c r="J48" s="51">
        <f>SUM(J45:J47)</f>
        <v>103.86</v>
      </c>
      <c r="K48" s="51">
        <f>I48-J48</f>
        <v>-6.859999999999999</v>
      </c>
      <c r="L48" s="54"/>
      <c r="M48" s="55">
        <v>140</v>
      </c>
      <c r="N48" s="51">
        <f>SUM(N45:N47)</f>
        <v>103.86</v>
      </c>
      <c r="O48" s="51">
        <f>M48-N48</f>
        <v>36.14</v>
      </c>
      <c r="P48" s="54"/>
      <c r="Q48" s="55">
        <v>1</v>
      </c>
      <c r="R48" s="51">
        <f>SUM(R45:R47)</f>
        <v>103.86</v>
      </c>
      <c r="S48" s="51">
        <f>Q48-R48</f>
        <v>-102.86</v>
      </c>
      <c r="T48" s="54"/>
      <c r="U48" s="54"/>
      <c r="V48" s="51">
        <f>SUM(V45:V47)</f>
        <v>253.88</v>
      </c>
      <c r="W48" s="51">
        <f>U48-V48</f>
        <v>-253.88</v>
      </c>
      <c r="X48" s="54"/>
      <c r="Y48" s="54"/>
      <c r="Z48" s="51">
        <f>SUM(Z45:Z47)</f>
        <v>253.88</v>
      </c>
      <c r="AA48" s="51">
        <f>Z48-Y48</f>
        <v>253.88</v>
      </c>
      <c r="AB48" s="54"/>
      <c r="AC48" s="54"/>
      <c r="AD48" s="51">
        <f>SUM(AD45:AD47)</f>
        <v>80.78</v>
      </c>
      <c r="AE48" s="51">
        <f>AC48-AD48</f>
        <v>-80.78</v>
      </c>
      <c r="AF48" s="54"/>
      <c r="AG48" s="51">
        <f>E42+I42+M42+Q42+U42+Y42+AC42+AG42+AK42+A48+E48+I48+M48+Q48+U48+Y48+AC48</f>
        <v>2540</v>
      </c>
      <c r="AH48" s="51">
        <f>SUM(AH45:AH47)</f>
        <v>2596.5</v>
      </c>
      <c r="AI48" s="63">
        <f>AG48-AH48</f>
        <v>-56.5</v>
      </c>
      <c r="AJ48" s="55">
        <v>65</v>
      </c>
      <c r="AK48" s="58"/>
      <c r="AL48" s="61"/>
      <c r="AM48" s="58"/>
    </row>
    <row r="49" s="43" customFormat="1" ht="14.25"/>
    <row r="50" s="43" customFormat="1" ht="14.25"/>
    <row r="51" spans="1:39" s="43" customFormat="1" ht="15">
      <c r="A51" s="84" t="s">
        <v>133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</row>
    <row r="52" spans="1:39" s="43" customFormat="1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40" s="43" customFormat="1" ht="46.5" customHeight="1">
      <c r="A53" s="85" t="s">
        <v>2</v>
      </c>
      <c r="B53" s="85" t="s">
        <v>99</v>
      </c>
      <c r="C53" s="85" t="s">
        <v>100</v>
      </c>
      <c r="D53" s="44" t="s">
        <v>127</v>
      </c>
      <c r="E53" s="81" t="s">
        <v>101</v>
      </c>
      <c r="F53" s="82"/>
      <c r="G53" s="82"/>
      <c r="H53" s="83"/>
      <c r="I53" s="81" t="s">
        <v>4</v>
      </c>
      <c r="J53" s="82"/>
      <c r="K53" s="82"/>
      <c r="L53" s="83"/>
      <c r="M53" s="81" t="s">
        <v>102</v>
      </c>
      <c r="N53" s="82"/>
      <c r="O53" s="82"/>
      <c r="P53" s="83"/>
      <c r="Q53" s="81" t="s">
        <v>103</v>
      </c>
      <c r="R53" s="82"/>
      <c r="S53" s="82"/>
      <c r="T53" s="83"/>
      <c r="U53" s="81" t="s">
        <v>104</v>
      </c>
      <c r="V53" s="82"/>
      <c r="W53" s="82"/>
      <c r="X53" s="83"/>
      <c r="Y53" s="81" t="s">
        <v>105</v>
      </c>
      <c r="Z53" s="82"/>
      <c r="AA53" s="82"/>
      <c r="AB53" s="83"/>
      <c r="AC53" s="81" t="s">
        <v>106</v>
      </c>
      <c r="AD53" s="82"/>
      <c r="AE53" s="82"/>
      <c r="AF53" s="83"/>
      <c r="AG53" s="81" t="s">
        <v>107</v>
      </c>
      <c r="AH53" s="82"/>
      <c r="AI53" s="82"/>
      <c r="AJ53" s="83"/>
      <c r="AK53" s="81" t="s">
        <v>11</v>
      </c>
      <c r="AL53" s="82"/>
      <c r="AM53" s="82"/>
      <c r="AN53" s="83"/>
    </row>
    <row r="54" spans="1:40" s="43" customFormat="1" ht="42">
      <c r="A54" s="85"/>
      <c r="B54" s="85"/>
      <c r="C54" s="85"/>
      <c r="D54" s="44" t="s">
        <v>128</v>
      </c>
      <c r="E54" s="45" t="s">
        <v>108</v>
      </c>
      <c r="F54" s="46" t="s">
        <v>109</v>
      </c>
      <c r="G54" s="46" t="s">
        <v>110</v>
      </c>
      <c r="H54" s="46" t="s">
        <v>131</v>
      </c>
      <c r="I54" s="45" t="s">
        <v>108</v>
      </c>
      <c r="J54" s="46" t="s">
        <v>109</v>
      </c>
      <c r="K54" s="46" t="s">
        <v>110</v>
      </c>
      <c r="L54" s="46" t="s">
        <v>131</v>
      </c>
      <c r="M54" s="45" t="s">
        <v>108</v>
      </c>
      <c r="N54" s="46" t="s">
        <v>109</v>
      </c>
      <c r="O54" s="46" t="s">
        <v>110</v>
      </c>
      <c r="P54" s="46" t="s">
        <v>131</v>
      </c>
      <c r="Q54" s="45" t="s">
        <v>108</v>
      </c>
      <c r="R54" s="46" t="s">
        <v>109</v>
      </c>
      <c r="S54" s="46" t="s">
        <v>110</v>
      </c>
      <c r="T54" s="46" t="s">
        <v>131</v>
      </c>
      <c r="U54" s="45" t="s">
        <v>108</v>
      </c>
      <c r="V54" s="46" t="s">
        <v>109</v>
      </c>
      <c r="W54" s="46" t="s">
        <v>110</v>
      </c>
      <c r="X54" s="46" t="s">
        <v>131</v>
      </c>
      <c r="Y54" s="45" t="s">
        <v>108</v>
      </c>
      <c r="Z54" s="46" t="s">
        <v>109</v>
      </c>
      <c r="AA54" s="46" t="s">
        <v>110</v>
      </c>
      <c r="AB54" s="46" t="s">
        <v>131</v>
      </c>
      <c r="AC54" s="45" t="s">
        <v>108</v>
      </c>
      <c r="AD54" s="46" t="s">
        <v>109</v>
      </c>
      <c r="AE54" s="46" t="s">
        <v>110</v>
      </c>
      <c r="AF54" s="46" t="s">
        <v>131</v>
      </c>
      <c r="AG54" s="45" t="s">
        <v>108</v>
      </c>
      <c r="AH54" s="46" t="s">
        <v>109</v>
      </c>
      <c r="AI54" s="46" t="s">
        <v>110</v>
      </c>
      <c r="AJ54" s="46" t="s">
        <v>131</v>
      </c>
      <c r="AK54" s="45" t="s">
        <v>108</v>
      </c>
      <c r="AL54" s="46" t="s">
        <v>109</v>
      </c>
      <c r="AM54" s="46" t="s">
        <v>110</v>
      </c>
      <c r="AN54" s="46" t="s">
        <v>131</v>
      </c>
    </row>
    <row r="55" spans="1:40" s="43" customFormat="1" ht="24.75" customHeight="1">
      <c r="A55" s="47" t="s">
        <v>21</v>
      </c>
      <c r="B55" s="48">
        <v>389</v>
      </c>
      <c r="C55" s="48">
        <v>15559</v>
      </c>
      <c r="D55" s="47"/>
      <c r="E55" s="47"/>
      <c r="F55" s="47">
        <f>B55*0.23</f>
        <v>89.47</v>
      </c>
      <c r="G55" s="47"/>
      <c r="H55" s="47"/>
      <c r="I55" s="47"/>
      <c r="J55" s="47">
        <f>B55*0.23</f>
        <v>89.47</v>
      </c>
      <c r="K55" s="47"/>
      <c r="L55" s="47"/>
      <c r="M55" s="47"/>
      <c r="N55" s="47">
        <f>B55*0.23</f>
        <v>89.47</v>
      </c>
      <c r="O55" s="47"/>
      <c r="P55" s="47"/>
      <c r="Q55" s="47"/>
      <c r="R55" s="47">
        <f>B55*0.16</f>
        <v>62.24</v>
      </c>
      <c r="S55" s="47"/>
      <c r="T55" s="47"/>
      <c r="U55" s="47"/>
      <c r="V55" s="47">
        <f>B55*0.08</f>
        <v>31.12</v>
      </c>
      <c r="W55" s="47"/>
      <c r="X55" s="47"/>
      <c r="Y55" s="47"/>
      <c r="Z55" s="47">
        <f>B55*0.09</f>
        <v>35.01</v>
      </c>
      <c r="AA55" s="47"/>
      <c r="AB55" s="47"/>
      <c r="AC55" s="47"/>
      <c r="AD55" s="49">
        <f>B55*0.09</f>
        <v>35.01</v>
      </c>
      <c r="AE55" s="49"/>
      <c r="AF55" s="49"/>
      <c r="AG55" s="49"/>
      <c r="AH55" s="49">
        <f>B55*0.09</f>
        <v>35.01</v>
      </c>
      <c r="AI55" s="49"/>
      <c r="AJ55" s="49"/>
      <c r="AK55" s="49"/>
      <c r="AL55" s="49">
        <f>B55*0.09</f>
        <v>35.01</v>
      </c>
      <c r="AM55" s="49"/>
      <c r="AN55" s="49"/>
    </row>
    <row r="56" spans="1:40" s="43" customFormat="1" ht="24.75" customHeight="1">
      <c r="A56" s="26" t="s">
        <v>22</v>
      </c>
      <c r="B56" s="48">
        <v>386</v>
      </c>
      <c r="C56" s="50">
        <v>15493</v>
      </c>
      <c r="D56" s="49"/>
      <c r="E56" s="47"/>
      <c r="F56" s="47">
        <f>B56*0.23</f>
        <v>88.78</v>
      </c>
      <c r="G56" s="47"/>
      <c r="H56" s="47"/>
      <c r="I56" s="47"/>
      <c r="J56" s="47">
        <f>B56*0.23</f>
        <v>88.78</v>
      </c>
      <c r="K56" s="47"/>
      <c r="L56" s="47"/>
      <c r="M56" s="47"/>
      <c r="N56" s="47">
        <f>B56*0.23</f>
        <v>88.78</v>
      </c>
      <c r="O56" s="47"/>
      <c r="P56" s="47"/>
      <c r="Q56" s="47"/>
      <c r="R56" s="47">
        <f>B56*0.16</f>
        <v>61.76</v>
      </c>
      <c r="S56" s="47"/>
      <c r="T56" s="47"/>
      <c r="U56" s="47"/>
      <c r="V56" s="47">
        <f>B56*0.08</f>
        <v>30.88</v>
      </c>
      <c r="W56" s="47"/>
      <c r="X56" s="47"/>
      <c r="Y56" s="47"/>
      <c r="Z56" s="47">
        <f>B56*0.09</f>
        <v>34.74</v>
      </c>
      <c r="AA56" s="47"/>
      <c r="AB56" s="47"/>
      <c r="AC56" s="47"/>
      <c r="AD56" s="49">
        <f>B56*0.09</f>
        <v>34.74</v>
      </c>
      <c r="AE56" s="49"/>
      <c r="AF56" s="49"/>
      <c r="AG56" s="49"/>
      <c r="AH56" s="49">
        <f>B56*0.09</f>
        <v>34.74</v>
      </c>
      <c r="AI56" s="49"/>
      <c r="AJ56" s="49"/>
      <c r="AK56" s="49"/>
      <c r="AL56" s="49">
        <f>B56*0.09</f>
        <v>34.74</v>
      </c>
      <c r="AM56" s="49"/>
      <c r="AN56" s="49"/>
    </row>
    <row r="57" spans="1:40" s="43" customFormat="1" ht="24.75" customHeight="1">
      <c r="A57" s="26" t="s">
        <v>23</v>
      </c>
      <c r="B57" s="48">
        <v>385</v>
      </c>
      <c r="C57" s="50">
        <v>15350</v>
      </c>
      <c r="D57" s="49"/>
      <c r="E57" s="47"/>
      <c r="F57" s="47">
        <f>B57*0.23</f>
        <v>88.55</v>
      </c>
      <c r="G57" s="47"/>
      <c r="H57" s="47"/>
      <c r="I57" s="47"/>
      <c r="J57" s="47">
        <f>B57*0.23</f>
        <v>88.55</v>
      </c>
      <c r="K57" s="47"/>
      <c r="L57" s="47"/>
      <c r="M57" s="47"/>
      <c r="N57" s="47">
        <f>B57*0.23</f>
        <v>88.55</v>
      </c>
      <c r="O57" s="47"/>
      <c r="P57" s="47"/>
      <c r="Q57" s="47"/>
      <c r="R57" s="47">
        <f>B57*0.16</f>
        <v>61.6</v>
      </c>
      <c r="S57" s="47"/>
      <c r="T57" s="47"/>
      <c r="U57" s="47"/>
      <c r="V57" s="47">
        <f>B57*0.08</f>
        <v>30.8</v>
      </c>
      <c r="W57" s="47"/>
      <c r="X57" s="47"/>
      <c r="Y57" s="47"/>
      <c r="Z57" s="47">
        <f>B57*0.09</f>
        <v>34.65</v>
      </c>
      <c r="AA57" s="47"/>
      <c r="AB57" s="47"/>
      <c r="AC57" s="47"/>
      <c r="AD57" s="49">
        <f>B57*0.09</f>
        <v>34.65</v>
      </c>
      <c r="AE57" s="49"/>
      <c r="AF57" s="49"/>
      <c r="AG57" s="49"/>
      <c r="AH57" s="49">
        <f>B57*0.09</f>
        <v>34.65</v>
      </c>
      <c r="AI57" s="49"/>
      <c r="AJ57" s="49"/>
      <c r="AK57" s="49"/>
      <c r="AL57" s="49">
        <f>B57*0.09</f>
        <v>34.65</v>
      </c>
      <c r="AM57" s="49"/>
      <c r="AN57" s="49"/>
    </row>
    <row r="58" spans="1:40" s="43" customFormat="1" ht="24.75" customHeight="1">
      <c r="A58" s="47" t="s">
        <v>20</v>
      </c>
      <c r="B58" s="51">
        <f>SUM(B55:B57)</f>
        <v>1160</v>
      </c>
      <c r="C58" s="51">
        <f>SUM(C55:C57)</f>
        <v>46402</v>
      </c>
      <c r="D58" s="51"/>
      <c r="E58" s="55">
        <v>327</v>
      </c>
      <c r="F58" s="51">
        <f>SUM(F55:F57)</f>
        <v>266.8</v>
      </c>
      <c r="G58" s="51">
        <f>E58-F58</f>
        <v>60.19999999999999</v>
      </c>
      <c r="H58" s="54"/>
      <c r="I58" s="55">
        <v>408</v>
      </c>
      <c r="J58" s="51">
        <f>SUM(J55:J57)</f>
        <v>266.8</v>
      </c>
      <c r="K58" s="51">
        <f>I58-J58</f>
        <v>141.2</v>
      </c>
      <c r="L58" s="54"/>
      <c r="M58" s="55">
        <v>317</v>
      </c>
      <c r="N58" s="51">
        <f>SUM(N55:N57)</f>
        <v>266.8</v>
      </c>
      <c r="O58" s="51">
        <f>M58-N58</f>
        <v>50.19999999999999</v>
      </c>
      <c r="P58" s="54"/>
      <c r="Q58" s="55">
        <v>178</v>
      </c>
      <c r="R58" s="51">
        <f>SUM(R55:R57)</f>
        <v>185.6</v>
      </c>
      <c r="S58" s="51">
        <f>Q58-R58</f>
        <v>-7.599999999999994</v>
      </c>
      <c r="T58" s="54"/>
      <c r="U58" s="55">
        <v>88</v>
      </c>
      <c r="V58" s="51">
        <f>SUM(V55:V57)</f>
        <v>92.8</v>
      </c>
      <c r="W58" s="51">
        <f>U58-V58</f>
        <v>-4.799999999999997</v>
      </c>
      <c r="X58" s="54"/>
      <c r="Y58" s="55">
        <v>135</v>
      </c>
      <c r="Z58" s="51">
        <f>SUM(Z55:Z57)</f>
        <v>104.4</v>
      </c>
      <c r="AA58" s="51">
        <f>Y58-Z58</f>
        <v>30.599999999999994</v>
      </c>
      <c r="AB58" s="54"/>
      <c r="AC58" s="55">
        <v>135</v>
      </c>
      <c r="AD58" s="56">
        <f>B58*0.09</f>
        <v>104.39999999999999</v>
      </c>
      <c r="AE58" s="51">
        <f>AC58-AD58</f>
        <v>30.60000000000001</v>
      </c>
      <c r="AF58" s="54"/>
      <c r="AG58" s="55">
        <v>103</v>
      </c>
      <c r="AH58" s="51">
        <f>SUM(AH55:AH57)</f>
        <v>104.4</v>
      </c>
      <c r="AI58" s="51">
        <f>AG58-AH58</f>
        <v>-1.4000000000000057</v>
      </c>
      <c r="AJ58" s="54"/>
      <c r="AK58" s="55">
        <v>244</v>
      </c>
      <c r="AL58" s="51">
        <f>SUM(AL55:AL57)</f>
        <v>104.4</v>
      </c>
      <c r="AM58" s="51">
        <f>AK58-AL58</f>
        <v>139.6</v>
      </c>
      <c r="AN58" s="54"/>
    </row>
    <row r="59" spans="1:39" s="43" customFormat="1" ht="43.5" customHeight="1">
      <c r="A59" s="81" t="s">
        <v>12</v>
      </c>
      <c r="B59" s="82"/>
      <c r="C59" s="82"/>
      <c r="D59" s="83"/>
      <c r="E59" s="81" t="s">
        <v>13</v>
      </c>
      <c r="F59" s="82"/>
      <c r="G59" s="82"/>
      <c r="H59" s="83"/>
      <c r="I59" s="81" t="s">
        <v>14</v>
      </c>
      <c r="J59" s="82"/>
      <c r="K59" s="82"/>
      <c r="L59" s="83"/>
      <c r="M59" s="81" t="s">
        <v>15</v>
      </c>
      <c r="N59" s="82"/>
      <c r="O59" s="82"/>
      <c r="P59" s="83"/>
      <c r="Q59" s="81" t="s">
        <v>111</v>
      </c>
      <c r="R59" s="82"/>
      <c r="S59" s="82"/>
      <c r="T59" s="83"/>
      <c r="U59" s="81" t="s">
        <v>112</v>
      </c>
      <c r="V59" s="82"/>
      <c r="W59" s="82"/>
      <c r="X59" s="83"/>
      <c r="Y59" s="81" t="s">
        <v>113</v>
      </c>
      <c r="Z59" s="82"/>
      <c r="AA59" s="82"/>
      <c r="AB59" s="83"/>
      <c r="AC59" s="81" t="s">
        <v>19</v>
      </c>
      <c r="AD59" s="82"/>
      <c r="AE59" s="82"/>
      <c r="AF59" s="83"/>
      <c r="AG59" s="81" t="s">
        <v>20</v>
      </c>
      <c r="AH59" s="82"/>
      <c r="AI59" s="82"/>
      <c r="AJ59" s="83"/>
      <c r="AK59" s="58"/>
      <c r="AL59" s="58"/>
      <c r="AM59" s="58"/>
    </row>
    <row r="60" spans="1:39" s="43" customFormat="1" ht="42">
      <c r="A60" s="45" t="s">
        <v>108</v>
      </c>
      <c r="B60" s="46" t="s">
        <v>109</v>
      </c>
      <c r="C60" s="46" t="s">
        <v>110</v>
      </c>
      <c r="D60" s="46" t="s">
        <v>131</v>
      </c>
      <c r="E60" s="45" t="s">
        <v>108</v>
      </c>
      <c r="F60" s="46" t="s">
        <v>109</v>
      </c>
      <c r="G60" s="46" t="s">
        <v>110</v>
      </c>
      <c r="H60" s="46" t="s">
        <v>131</v>
      </c>
      <c r="I60" s="45" t="s">
        <v>108</v>
      </c>
      <c r="J60" s="46" t="s">
        <v>109</v>
      </c>
      <c r="K60" s="46" t="s">
        <v>110</v>
      </c>
      <c r="L60" s="46" t="s">
        <v>131</v>
      </c>
      <c r="M60" s="45" t="s">
        <v>108</v>
      </c>
      <c r="N60" s="46" t="s">
        <v>109</v>
      </c>
      <c r="O60" s="46" t="s">
        <v>110</v>
      </c>
      <c r="P60" s="46" t="s">
        <v>131</v>
      </c>
      <c r="Q60" s="45" t="s">
        <v>108</v>
      </c>
      <c r="R60" s="46" t="s">
        <v>109</v>
      </c>
      <c r="S60" s="46" t="s">
        <v>110</v>
      </c>
      <c r="T60" s="46" t="s">
        <v>131</v>
      </c>
      <c r="U60" s="45" t="s">
        <v>108</v>
      </c>
      <c r="V60" s="46" t="s">
        <v>109</v>
      </c>
      <c r="W60" s="46" t="s">
        <v>110</v>
      </c>
      <c r="X60" s="46" t="s">
        <v>131</v>
      </c>
      <c r="Y60" s="45" t="s">
        <v>108</v>
      </c>
      <c r="Z60" s="46" t="s">
        <v>109</v>
      </c>
      <c r="AA60" s="46" t="s">
        <v>110</v>
      </c>
      <c r="AB60" s="46" t="s">
        <v>131</v>
      </c>
      <c r="AC60" s="45" t="s">
        <v>108</v>
      </c>
      <c r="AD60" s="46" t="s">
        <v>109</v>
      </c>
      <c r="AE60" s="46" t="s">
        <v>110</v>
      </c>
      <c r="AF60" s="46" t="s">
        <v>131</v>
      </c>
      <c r="AG60" s="45" t="s">
        <v>108</v>
      </c>
      <c r="AH60" s="46" t="s">
        <v>109</v>
      </c>
      <c r="AI60" s="46" t="s">
        <v>110</v>
      </c>
      <c r="AJ60" s="46" t="s">
        <v>131</v>
      </c>
      <c r="AK60" s="58"/>
      <c r="AL60" s="59"/>
      <c r="AM60" s="58"/>
    </row>
    <row r="61" spans="1:39" s="43" customFormat="1" ht="24.75" customHeight="1">
      <c r="A61" s="49"/>
      <c r="B61" s="49">
        <f>B55*0.09</f>
        <v>35.01</v>
      </c>
      <c r="C61" s="49"/>
      <c r="D61" s="49"/>
      <c r="E61" s="49"/>
      <c r="F61" s="49">
        <f>B55*0.09</f>
        <v>35.01</v>
      </c>
      <c r="G61" s="49"/>
      <c r="H61" s="49"/>
      <c r="I61" s="49"/>
      <c r="J61" s="49">
        <f>B55*0.09</f>
        <v>35.01</v>
      </c>
      <c r="K61" s="49"/>
      <c r="L61" s="49"/>
      <c r="M61" s="49"/>
      <c r="N61" s="49">
        <f>B55*0.09</f>
        <v>35.01</v>
      </c>
      <c r="O61" s="49"/>
      <c r="P61" s="49"/>
      <c r="Q61" s="49"/>
      <c r="R61" s="49">
        <f>B55*0.09</f>
        <v>35.01</v>
      </c>
      <c r="S61" s="49"/>
      <c r="T61" s="49"/>
      <c r="U61" s="49"/>
      <c r="V61" s="49">
        <f>B55*0.22</f>
        <v>85.58</v>
      </c>
      <c r="W61" s="49"/>
      <c r="X61" s="49"/>
      <c r="Y61" s="49"/>
      <c r="Z61" s="49">
        <f>B55*0.22</f>
        <v>85.58</v>
      </c>
      <c r="AA61" s="49"/>
      <c r="AB61" s="49"/>
      <c r="AC61" s="49"/>
      <c r="AD61" s="49">
        <f>B55*0.07</f>
        <v>27.230000000000004</v>
      </c>
      <c r="AE61" s="49"/>
      <c r="AF61" s="49"/>
      <c r="AG61" s="49"/>
      <c r="AH61" s="49">
        <f>F55+J55+N55+R55+V55+Z55+AD55+AH55+AL55+B61+F61+J61+N61+R61+V61+Z61+AD61</f>
        <v>875.25</v>
      </c>
      <c r="AI61" s="49"/>
      <c r="AJ61" s="49"/>
      <c r="AK61" s="58"/>
      <c r="AL61" s="58"/>
      <c r="AM61" s="58"/>
    </row>
    <row r="62" spans="1:39" s="43" customFormat="1" ht="24.75" customHeight="1">
      <c r="A62" s="49"/>
      <c r="B62" s="49">
        <f>B56*0.09</f>
        <v>34.74</v>
      </c>
      <c r="C62" s="49"/>
      <c r="D62" s="49"/>
      <c r="E62" s="49"/>
      <c r="F62" s="49">
        <f>B56*0.09</f>
        <v>34.74</v>
      </c>
      <c r="G62" s="49"/>
      <c r="H62" s="49"/>
      <c r="I62" s="49"/>
      <c r="J62" s="49">
        <f>B56*0.09</f>
        <v>34.74</v>
      </c>
      <c r="K62" s="49"/>
      <c r="L62" s="49"/>
      <c r="M62" s="49"/>
      <c r="N62" s="49">
        <f>B56*0.09</f>
        <v>34.74</v>
      </c>
      <c r="O62" s="49"/>
      <c r="P62" s="49"/>
      <c r="Q62" s="49"/>
      <c r="R62" s="49">
        <f>B56*0.09</f>
        <v>34.74</v>
      </c>
      <c r="S62" s="49"/>
      <c r="T62" s="49"/>
      <c r="U62" s="49"/>
      <c r="V62" s="49">
        <f>B56*0.22</f>
        <v>84.92</v>
      </c>
      <c r="W62" s="49"/>
      <c r="X62" s="49"/>
      <c r="Y62" s="49"/>
      <c r="Z62" s="49">
        <f>B56*0.22</f>
        <v>84.92</v>
      </c>
      <c r="AA62" s="49"/>
      <c r="AB62" s="49"/>
      <c r="AC62" s="49"/>
      <c r="AD62" s="49">
        <f>B56*0.07</f>
        <v>27.020000000000003</v>
      </c>
      <c r="AE62" s="49"/>
      <c r="AF62" s="49"/>
      <c r="AG62" s="49"/>
      <c r="AH62" s="49">
        <f>F56+J56+N56+R56+V56+Z56+AD56+AH56+AL56+B62+F62+J62+N62+R62+V62+Z62+AD62</f>
        <v>868.5</v>
      </c>
      <c r="AI62" s="49"/>
      <c r="AJ62" s="49"/>
      <c r="AK62" s="58"/>
      <c r="AL62" s="58"/>
      <c r="AM62" s="58"/>
    </row>
    <row r="63" spans="1:39" s="43" customFormat="1" ht="24.75" customHeight="1">
      <c r="A63" s="49"/>
      <c r="B63" s="49">
        <f>B57*0.09</f>
        <v>34.65</v>
      </c>
      <c r="C63" s="49"/>
      <c r="D63" s="49"/>
      <c r="E63" s="49"/>
      <c r="F63" s="49">
        <f>B57*0.09</f>
        <v>34.65</v>
      </c>
      <c r="G63" s="49"/>
      <c r="H63" s="49"/>
      <c r="I63" s="49"/>
      <c r="J63" s="49">
        <f>B57*0.09</f>
        <v>34.65</v>
      </c>
      <c r="K63" s="49"/>
      <c r="L63" s="49"/>
      <c r="M63" s="49"/>
      <c r="N63" s="49">
        <f>B57*0.09</f>
        <v>34.65</v>
      </c>
      <c r="O63" s="49"/>
      <c r="P63" s="49"/>
      <c r="Q63" s="49"/>
      <c r="R63" s="49">
        <f>B57*0.09</f>
        <v>34.65</v>
      </c>
      <c r="S63" s="49"/>
      <c r="T63" s="49"/>
      <c r="U63" s="49"/>
      <c r="V63" s="49">
        <f>B57*0.22</f>
        <v>84.7</v>
      </c>
      <c r="W63" s="49"/>
      <c r="X63" s="49"/>
      <c r="Y63" s="49"/>
      <c r="Z63" s="49">
        <f>B57*0.22</f>
        <v>84.7</v>
      </c>
      <c r="AA63" s="49"/>
      <c r="AB63" s="49"/>
      <c r="AC63" s="49"/>
      <c r="AD63" s="49">
        <f>B57*0.07</f>
        <v>26.950000000000003</v>
      </c>
      <c r="AE63" s="49"/>
      <c r="AF63" s="49"/>
      <c r="AG63" s="49"/>
      <c r="AH63" s="49">
        <f>F57+J57+N57+R57+V57+Z57+AD57+AH57+AL57+B63+F63+J63+N63+R63+V63+Z63+AD63</f>
        <v>866.25</v>
      </c>
      <c r="AI63" s="49"/>
      <c r="AJ63" s="49"/>
      <c r="AK63" s="58"/>
      <c r="AL63" s="58"/>
      <c r="AM63" s="58"/>
    </row>
    <row r="64" spans="1:39" s="43" customFormat="1" ht="24.75" customHeight="1">
      <c r="A64" s="55">
        <v>226</v>
      </c>
      <c r="B64" s="51">
        <f>SUM(B61:B63)</f>
        <v>104.4</v>
      </c>
      <c r="C64" s="51">
        <f>A64-B64</f>
        <v>121.6</v>
      </c>
      <c r="D64" s="54"/>
      <c r="E64" s="55">
        <v>171</v>
      </c>
      <c r="F64" s="51">
        <f>SUM(F61:F63)</f>
        <v>104.4</v>
      </c>
      <c r="G64" s="51">
        <f>E64-F64</f>
        <v>66.6</v>
      </c>
      <c r="H64" s="54"/>
      <c r="I64" s="55">
        <v>97</v>
      </c>
      <c r="J64" s="51">
        <f>SUM(J61:J63)</f>
        <v>104.4</v>
      </c>
      <c r="K64" s="51">
        <f>I64-J64</f>
        <v>-7.400000000000006</v>
      </c>
      <c r="L64" s="54"/>
      <c r="M64" s="55">
        <v>140</v>
      </c>
      <c r="N64" s="51">
        <f>SUM(N61:N63)</f>
        <v>104.4</v>
      </c>
      <c r="O64" s="51">
        <f>M64-N64</f>
        <v>35.599999999999994</v>
      </c>
      <c r="P64" s="54"/>
      <c r="Q64" s="55">
        <v>36</v>
      </c>
      <c r="R64" s="51">
        <f>SUM(R61:R63)</f>
        <v>104.4</v>
      </c>
      <c r="S64" s="51">
        <f>Q64-R64</f>
        <v>-68.4</v>
      </c>
      <c r="T64" s="54"/>
      <c r="U64" s="54"/>
      <c r="V64" s="51">
        <f>SUM(V61:V63)</f>
        <v>255.2</v>
      </c>
      <c r="W64" s="51">
        <f>U64-V64</f>
        <v>-255.2</v>
      </c>
      <c r="X64" s="54"/>
      <c r="Y64" s="54"/>
      <c r="Z64" s="51">
        <f>SUM(Z61:Z63)</f>
        <v>255.2</v>
      </c>
      <c r="AA64" s="51">
        <f>Z64-Y64</f>
        <v>255.2</v>
      </c>
      <c r="AB64" s="54"/>
      <c r="AC64" s="54"/>
      <c r="AD64" s="51">
        <f>SUM(AD61:AD63)</f>
        <v>81.20000000000002</v>
      </c>
      <c r="AE64" s="51">
        <f>AC64-AD64</f>
        <v>-81.20000000000002</v>
      </c>
      <c r="AF64" s="54"/>
      <c r="AG64" s="51">
        <f>E58+I58+M58+Q58+U58+Y58+AC58+AG58+AK58+A64+E64+I64+M64+Q64+U64+Y64+AC64</f>
        <v>2605</v>
      </c>
      <c r="AH64" s="51">
        <f>SUM(AH61:AH63)</f>
        <v>2610</v>
      </c>
      <c r="AI64" s="63">
        <f>AG64-AH64</f>
        <v>-5</v>
      </c>
      <c r="AJ64" s="55">
        <v>0</v>
      </c>
      <c r="AK64" s="58"/>
      <c r="AL64" s="61"/>
      <c r="AM64" s="58"/>
    </row>
    <row r="65" s="43" customFormat="1" ht="14.25"/>
    <row r="66" s="43" customFormat="1" ht="14.25"/>
    <row r="67" spans="1:39" s="43" customFormat="1" ht="15">
      <c r="A67" s="84" t="s">
        <v>134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</row>
    <row r="68" spans="1:39" s="43" customFormat="1" ht="14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40" s="43" customFormat="1" ht="46.5" customHeight="1">
      <c r="A69" s="85" t="s">
        <v>2</v>
      </c>
      <c r="B69" s="85" t="s">
        <v>99</v>
      </c>
      <c r="C69" s="85" t="s">
        <v>100</v>
      </c>
      <c r="D69" s="44" t="s">
        <v>127</v>
      </c>
      <c r="E69" s="81" t="s">
        <v>101</v>
      </c>
      <c r="F69" s="82"/>
      <c r="G69" s="82"/>
      <c r="H69" s="83"/>
      <c r="I69" s="81" t="s">
        <v>4</v>
      </c>
      <c r="J69" s="82"/>
      <c r="K69" s="82"/>
      <c r="L69" s="83"/>
      <c r="M69" s="81" t="s">
        <v>102</v>
      </c>
      <c r="N69" s="82"/>
      <c r="O69" s="82"/>
      <c r="P69" s="83"/>
      <c r="Q69" s="81" t="s">
        <v>103</v>
      </c>
      <c r="R69" s="82"/>
      <c r="S69" s="82"/>
      <c r="T69" s="83"/>
      <c r="U69" s="81" t="s">
        <v>104</v>
      </c>
      <c r="V69" s="82"/>
      <c r="W69" s="82"/>
      <c r="X69" s="83"/>
      <c r="Y69" s="81" t="s">
        <v>105</v>
      </c>
      <c r="Z69" s="82"/>
      <c r="AA69" s="82"/>
      <c r="AB69" s="83"/>
      <c r="AC69" s="81" t="s">
        <v>106</v>
      </c>
      <c r="AD69" s="82"/>
      <c r="AE69" s="82"/>
      <c r="AF69" s="83"/>
      <c r="AG69" s="81" t="s">
        <v>107</v>
      </c>
      <c r="AH69" s="82"/>
      <c r="AI69" s="82"/>
      <c r="AJ69" s="83"/>
      <c r="AK69" s="81" t="s">
        <v>11</v>
      </c>
      <c r="AL69" s="82"/>
      <c r="AM69" s="82"/>
      <c r="AN69" s="83"/>
    </row>
    <row r="70" spans="1:40" s="43" customFormat="1" ht="42">
      <c r="A70" s="85"/>
      <c r="B70" s="85"/>
      <c r="C70" s="85"/>
      <c r="D70" s="44" t="s">
        <v>128</v>
      </c>
      <c r="E70" s="45" t="s">
        <v>108</v>
      </c>
      <c r="F70" s="46" t="s">
        <v>109</v>
      </c>
      <c r="G70" s="46" t="s">
        <v>110</v>
      </c>
      <c r="H70" s="46" t="s">
        <v>131</v>
      </c>
      <c r="I70" s="45" t="s">
        <v>108</v>
      </c>
      <c r="J70" s="46" t="s">
        <v>109</v>
      </c>
      <c r="K70" s="46" t="s">
        <v>110</v>
      </c>
      <c r="L70" s="46" t="s">
        <v>131</v>
      </c>
      <c r="M70" s="45" t="s">
        <v>108</v>
      </c>
      <c r="N70" s="46" t="s">
        <v>109</v>
      </c>
      <c r="O70" s="46" t="s">
        <v>110</v>
      </c>
      <c r="P70" s="46" t="s">
        <v>131</v>
      </c>
      <c r="Q70" s="45" t="s">
        <v>108</v>
      </c>
      <c r="R70" s="46" t="s">
        <v>109</v>
      </c>
      <c r="S70" s="46" t="s">
        <v>110</v>
      </c>
      <c r="T70" s="46" t="s">
        <v>131</v>
      </c>
      <c r="U70" s="45" t="s">
        <v>108</v>
      </c>
      <c r="V70" s="46" t="s">
        <v>109</v>
      </c>
      <c r="W70" s="46" t="s">
        <v>110</v>
      </c>
      <c r="X70" s="46" t="s">
        <v>131</v>
      </c>
      <c r="Y70" s="45" t="s">
        <v>108</v>
      </c>
      <c r="Z70" s="46" t="s">
        <v>109</v>
      </c>
      <c r="AA70" s="46" t="s">
        <v>110</v>
      </c>
      <c r="AB70" s="46" t="s">
        <v>131</v>
      </c>
      <c r="AC70" s="45" t="s">
        <v>108</v>
      </c>
      <c r="AD70" s="46" t="s">
        <v>109</v>
      </c>
      <c r="AE70" s="46" t="s">
        <v>110</v>
      </c>
      <c r="AF70" s="46" t="s">
        <v>131</v>
      </c>
      <c r="AG70" s="45" t="s">
        <v>108</v>
      </c>
      <c r="AH70" s="46" t="s">
        <v>109</v>
      </c>
      <c r="AI70" s="46" t="s">
        <v>110</v>
      </c>
      <c r="AJ70" s="46" t="s">
        <v>131</v>
      </c>
      <c r="AK70" s="45" t="s">
        <v>108</v>
      </c>
      <c r="AL70" s="46" t="s">
        <v>109</v>
      </c>
      <c r="AM70" s="46" t="s">
        <v>110</v>
      </c>
      <c r="AN70" s="46" t="s">
        <v>131</v>
      </c>
    </row>
    <row r="71" spans="1:40" s="43" customFormat="1" ht="24.75" customHeight="1">
      <c r="A71" s="47" t="s">
        <v>21</v>
      </c>
      <c r="B71" s="48">
        <v>390</v>
      </c>
      <c r="C71" s="48">
        <v>15599</v>
      </c>
      <c r="D71" s="47"/>
      <c r="E71" s="47"/>
      <c r="F71" s="47">
        <f>B71*0.23</f>
        <v>89.7</v>
      </c>
      <c r="G71" s="47"/>
      <c r="H71" s="47"/>
      <c r="I71" s="47"/>
      <c r="J71" s="47">
        <f>B71*0.23</f>
        <v>89.7</v>
      </c>
      <c r="K71" s="47"/>
      <c r="L71" s="47"/>
      <c r="M71" s="47"/>
      <c r="N71" s="47">
        <f>B71*0.23</f>
        <v>89.7</v>
      </c>
      <c r="O71" s="47"/>
      <c r="P71" s="47"/>
      <c r="Q71" s="47"/>
      <c r="R71" s="47">
        <f>B71*0.16</f>
        <v>62.4</v>
      </c>
      <c r="S71" s="47"/>
      <c r="T71" s="47"/>
      <c r="U71" s="47"/>
      <c r="V71" s="47">
        <f>B71*0.08</f>
        <v>31.2</v>
      </c>
      <c r="W71" s="47"/>
      <c r="X71" s="47"/>
      <c r="Y71" s="47"/>
      <c r="Z71" s="47">
        <f>B71*0.09</f>
        <v>35.1</v>
      </c>
      <c r="AA71" s="47"/>
      <c r="AB71" s="47"/>
      <c r="AC71" s="47"/>
      <c r="AD71" s="49">
        <f>B71*0.09</f>
        <v>35.1</v>
      </c>
      <c r="AE71" s="49"/>
      <c r="AF71" s="49"/>
      <c r="AG71" s="49"/>
      <c r="AH71" s="49">
        <f>B71*0.09</f>
        <v>35.1</v>
      </c>
      <c r="AI71" s="49"/>
      <c r="AJ71" s="49"/>
      <c r="AK71" s="49"/>
      <c r="AL71" s="49">
        <f>B71*0.09</f>
        <v>35.1</v>
      </c>
      <c r="AM71" s="49"/>
      <c r="AN71" s="49"/>
    </row>
    <row r="72" spans="1:40" s="43" customFormat="1" ht="24.75" customHeight="1">
      <c r="A72" s="26" t="s">
        <v>22</v>
      </c>
      <c r="B72" s="48">
        <v>389</v>
      </c>
      <c r="C72" s="50">
        <v>15553</v>
      </c>
      <c r="D72" s="49"/>
      <c r="E72" s="47"/>
      <c r="F72" s="47">
        <f>B72*0.23</f>
        <v>89.47</v>
      </c>
      <c r="G72" s="47"/>
      <c r="H72" s="47"/>
      <c r="I72" s="47"/>
      <c r="J72" s="47">
        <f>B72*0.23</f>
        <v>89.47</v>
      </c>
      <c r="K72" s="47"/>
      <c r="L72" s="47"/>
      <c r="M72" s="47"/>
      <c r="N72" s="47">
        <f>B72*0.23</f>
        <v>89.47</v>
      </c>
      <c r="O72" s="47"/>
      <c r="P72" s="47"/>
      <c r="Q72" s="47"/>
      <c r="R72" s="47">
        <f>B72*0.16</f>
        <v>62.24</v>
      </c>
      <c r="S72" s="47"/>
      <c r="T72" s="47"/>
      <c r="U72" s="47"/>
      <c r="V72" s="47">
        <f>B72*0.08</f>
        <v>31.12</v>
      </c>
      <c r="W72" s="47"/>
      <c r="X72" s="47"/>
      <c r="Y72" s="47"/>
      <c r="Z72" s="47">
        <f>B72*0.09</f>
        <v>35.01</v>
      </c>
      <c r="AA72" s="47"/>
      <c r="AB72" s="47"/>
      <c r="AC72" s="47"/>
      <c r="AD72" s="49">
        <f>B72*0.09</f>
        <v>35.01</v>
      </c>
      <c r="AE72" s="49"/>
      <c r="AF72" s="49"/>
      <c r="AG72" s="49"/>
      <c r="AH72" s="49">
        <f>B72*0.09</f>
        <v>35.01</v>
      </c>
      <c r="AI72" s="49"/>
      <c r="AJ72" s="49"/>
      <c r="AK72" s="49"/>
      <c r="AL72" s="49">
        <f>B72*0.09</f>
        <v>35.01</v>
      </c>
      <c r="AM72" s="49"/>
      <c r="AN72" s="49"/>
    </row>
    <row r="73" spans="1:40" s="43" customFormat="1" ht="24.75" customHeight="1">
      <c r="A73" s="26" t="s">
        <v>23</v>
      </c>
      <c r="B73" s="48">
        <v>386</v>
      </c>
      <c r="C73" s="50">
        <v>15443</v>
      </c>
      <c r="D73" s="49"/>
      <c r="E73" s="47"/>
      <c r="F73" s="47">
        <f>B73*0.23</f>
        <v>88.78</v>
      </c>
      <c r="G73" s="47"/>
      <c r="H73" s="47"/>
      <c r="I73" s="47"/>
      <c r="J73" s="47">
        <f>B73*0.23</f>
        <v>88.78</v>
      </c>
      <c r="K73" s="47"/>
      <c r="L73" s="47"/>
      <c r="M73" s="47"/>
      <c r="N73" s="47">
        <f>B73*0.23</f>
        <v>88.78</v>
      </c>
      <c r="O73" s="47"/>
      <c r="P73" s="47"/>
      <c r="Q73" s="47"/>
      <c r="R73" s="47">
        <f>B73*0.16</f>
        <v>61.76</v>
      </c>
      <c r="S73" s="47"/>
      <c r="T73" s="47"/>
      <c r="U73" s="47"/>
      <c r="V73" s="47">
        <f>B73*0.08</f>
        <v>30.88</v>
      </c>
      <c r="W73" s="47"/>
      <c r="X73" s="47"/>
      <c r="Y73" s="47"/>
      <c r="Z73" s="47">
        <f>B73*0.09</f>
        <v>34.74</v>
      </c>
      <c r="AA73" s="47"/>
      <c r="AB73" s="47"/>
      <c r="AC73" s="47"/>
      <c r="AD73" s="49">
        <f>B73*0.09</f>
        <v>34.74</v>
      </c>
      <c r="AE73" s="49"/>
      <c r="AF73" s="49"/>
      <c r="AG73" s="49"/>
      <c r="AH73" s="49">
        <f>B73*0.09</f>
        <v>34.74</v>
      </c>
      <c r="AI73" s="49"/>
      <c r="AJ73" s="49"/>
      <c r="AK73" s="49"/>
      <c r="AL73" s="49">
        <f>B73*0.09</f>
        <v>34.74</v>
      </c>
      <c r="AM73" s="49"/>
      <c r="AN73" s="49"/>
    </row>
    <row r="74" spans="1:40" s="43" customFormat="1" ht="24.75" customHeight="1">
      <c r="A74" s="47" t="s">
        <v>20</v>
      </c>
      <c r="B74" s="51">
        <f>SUM(B71:B73)</f>
        <v>1165</v>
      </c>
      <c r="C74" s="51">
        <f>SUM(C71:C73)</f>
        <v>46595</v>
      </c>
      <c r="D74" s="51"/>
      <c r="E74" s="55">
        <v>327</v>
      </c>
      <c r="F74" s="51">
        <f>SUM(F71:F73)</f>
        <v>267.95000000000005</v>
      </c>
      <c r="G74" s="51">
        <f>E74-F74</f>
        <v>59.049999999999955</v>
      </c>
      <c r="H74" s="54"/>
      <c r="I74" s="55">
        <v>408</v>
      </c>
      <c r="J74" s="51">
        <f>SUM(J71:J73)</f>
        <v>267.95000000000005</v>
      </c>
      <c r="K74" s="51">
        <f>I74-J74</f>
        <v>140.04999999999995</v>
      </c>
      <c r="L74" s="54"/>
      <c r="M74" s="55">
        <v>317</v>
      </c>
      <c r="N74" s="51">
        <f>SUM(N71:N73)</f>
        <v>267.95000000000005</v>
      </c>
      <c r="O74" s="51">
        <f>M74-N74</f>
        <v>49.049999999999955</v>
      </c>
      <c r="P74" s="54"/>
      <c r="Q74" s="55">
        <v>178</v>
      </c>
      <c r="R74" s="51">
        <f>SUM(R71:R73)</f>
        <v>186.4</v>
      </c>
      <c r="S74" s="51">
        <f>Q74-R74</f>
        <v>-8.400000000000006</v>
      </c>
      <c r="T74" s="54"/>
      <c r="U74" s="55">
        <v>88</v>
      </c>
      <c r="V74" s="51">
        <f>SUM(V71:V73)</f>
        <v>93.2</v>
      </c>
      <c r="W74" s="51">
        <f>U74-V74</f>
        <v>-5.200000000000003</v>
      </c>
      <c r="X74" s="54"/>
      <c r="Y74" s="55">
        <v>135</v>
      </c>
      <c r="Z74" s="51">
        <f>SUM(Z71:Z73)</f>
        <v>104.85</v>
      </c>
      <c r="AA74" s="51">
        <f>Y74-Z74</f>
        <v>30.150000000000006</v>
      </c>
      <c r="AB74" s="54"/>
      <c r="AC74" s="55">
        <v>135</v>
      </c>
      <c r="AD74" s="56">
        <f>B74*0.09</f>
        <v>104.85</v>
      </c>
      <c r="AE74" s="51">
        <f>AC74-AD74</f>
        <v>30.150000000000006</v>
      </c>
      <c r="AF74" s="54"/>
      <c r="AG74" s="55">
        <v>103</v>
      </c>
      <c r="AH74" s="51">
        <f>SUM(AH71:AH73)</f>
        <v>104.85</v>
      </c>
      <c r="AI74" s="51">
        <f>AG74-AH74</f>
        <v>-1.8499999999999943</v>
      </c>
      <c r="AJ74" s="54"/>
      <c r="AK74" s="55">
        <v>244</v>
      </c>
      <c r="AL74" s="51">
        <f>SUM(AL71:AL73)</f>
        <v>104.85</v>
      </c>
      <c r="AM74" s="51">
        <f>AK74-AL74</f>
        <v>139.15</v>
      </c>
      <c r="AN74" s="54"/>
    </row>
    <row r="75" spans="1:39" s="43" customFormat="1" ht="42.75" customHeight="1">
      <c r="A75" s="81" t="s">
        <v>12</v>
      </c>
      <c r="B75" s="82"/>
      <c r="C75" s="82"/>
      <c r="D75" s="83"/>
      <c r="E75" s="81" t="s">
        <v>13</v>
      </c>
      <c r="F75" s="82"/>
      <c r="G75" s="82"/>
      <c r="H75" s="83"/>
      <c r="I75" s="81" t="s">
        <v>14</v>
      </c>
      <c r="J75" s="82"/>
      <c r="K75" s="82"/>
      <c r="L75" s="83"/>
      <c r="M75" s="81" t="s">
        <v>15</v>
      </c>
      <c r="N75" s="82"/>
      <c r="O75" s="82"/>
      <c r="P75" s="83"/>
      <c r="Q75" s="81" t="s">
        <v>111</v>
      </c>
      <c r="R75" s="82"/>
      <c r="S75" s="82"/>
      <c r="T75" s="83"/>
      <c r="U75" s="81" t="s">
        <v>112</v>
      </c>
      <c r="V75" s="82"/>
      <c r="W75" s="82"/>
      <c r="X75" s="83"/>
      <c r="Y75" s="81" t="s">
        <v>113</v>
      </c>
      <c r="Z75" s="82"/>
      <c r="AA75" s="82"/>
      <c r="AB75" s="83"/>
      <c r="AC75" s="81" t="s">
        <v>19</v>
      </c>
      <c r="AD75" s="82"/>
      <c r="AE75" s="82"/>
      <c r="AF75" s="83"/>
      <c r="AG75" s="81" t="s">
        <v>20</v>
      </c>
      <c r="AH75" s="82"/>
      <c r="AI75" s="82"/>
      <c r="AJ75" s="83"/>
      <c r="AK75" s="58"/>
      <c r="AL75" s="58"/>
      <c r="AM75" s="58"/>
    </row>
    <row r="76" spans="1:39" s="43" customFormat="1" ht="42">
      <c r="A76" s="45" t="s">
        <v>108</v>
      </c>
      <c r="B76" s="46" t="s">
        <v>109</v>
      </c>
      <c r="C76" s="46" t="s">
        <v>110</v>
      </c>
      <c r="D76" s="46" t="s">
        <v>131</v>
      </c>
      <c r="E76" s="45" t="s">
        <v>108</v>
      </c>
      <c r="F76" s="46" t="s">
        <v>109</v>
      </c>
      <c r="G76" s="46" t="s">
        <v>110</v>
      </c>
      <c r="H76" s="46" t="s">
        <v>131</v>
      </c>
      <c r="I76" s="45" t="s">
        <v>108</v>
      </c>
      <c r="J76" s="46" t="s">
        <v>109</v>
      </c>
      <c r="K76" s="46" t="s">
        <v>110</v>
      </c>
      <c r="L76" s="46" t="s">
        <v>131</v>
      </c>
      <c r="M76" s="45" t="s">
        <v>108</v>
      </c>
      <c r="N76" s="46" t="s">
        <v>109</v>
      </c>
      <c r="O76" s="46" t="s">
        <v>110</v>
      </c>
      <c r="P76" s="46" t="s">
        <v>131</v>
      </c>
      <c r="Q76" s="45" t="s">
        <v>108</v>
      </c>
      <c r="R76" s="46" t="s">
        <v>109</v>
      </c>
      <c r="S76" s="46" t="s">
        <v>110</v>
      </c>
      <c r="T76" s="46" t="s">
        <v>131</v>
      </c>
      <c r="U76" s="45" t="s">
        <v>108</v>
      </c>
      <c r="V76" s="46" t="s">
        <v>109</v>
      </c>
      <c r="W76" s="46" t="s">
        <v>110</v>
      </c>
      <c r="X76" s="46" t="s">
        <v>131</v>
      </c>
      <c r="Y76" s="45" t="s">
        <v>108</v>
      </c>
      <c r="Z76" s="46" t="s">
        <v>109</v>
      </c>
      <c r="AA76" s="46" t="s">
        <v>110</v>
      </c>
      <c r="AB76" s="46" t="s">
        <v>131</v>
      </c>
      <c r="AC76" s="45" t="s">
        <v>108</v>
      </c>
      <c r="AD76" s="46" t="s">
        <v>109</v>
      </c>
      <c r="AE76" s="46" t="s">
        <v>110</v>
      </c>
      <c r="AF76" s="46" t="s">
        <v>131</v>
      </c>
      <c r="AG76" s="45" t="s">
        <v>108</v>
      </c>
      <c r="AH76" s="46" t="s">
        <v>109</v>
      </c>
      <c r="AI76" s="46" t="s">
        <v>110</v>
      </c>
      <c r="AJ76" s="46" t="s">
        <v>131</v>
      </c>
      <c r="AK76" s="58"/>
      <c r="AL76" s="59"/>
      <c r="AM76" s="58"/>
    </row>
    <row r="77" spans="1:39" s="43" customFormat="1" ht="24.75" customHeight="1">
      <c r="A77" s="49"/>
      <c r="B77" s="49">
        <f>B71*0.09</f>
        <v>35.1</v>
      </c>
      <c r="C77" s="49"/>
      <c r="D77" s="49"/>
      <c r="E77" s="49"/>
      <c r="F77" s="49">
        <f>B71*0.09</f>
        <v>35.1</v>
      </c>
      <c r="G77" s="49"/>
      <c r="H77" s="49"/>
      <c r="I77" s="49"/>
      <c r="J77" s="49">
        <f>B71*0.09</f>
        <v>35.1</v>
      </c>
      <c r="K77" s="49"/>
      <c r="L77" s="49"/>
      <c r="M77" s="49"/>
      <c r="N77" s="49">
        <f>B71*0.09</f>
        <v>35.1</v>
      </c>
      <c r="O77" s="49"/>
      <c r="P77" s="49"/>
      <c r="Q77" s="49"/>
      <c r="R77" s="49">
        <f>B71*0.09</f>
        <v>35.1</v>
      </c>
      <c r="S77" s="49"/>
      <c r="T77" s="49"/>
      <c r="U77" s="49"/>
      <c r="V77" s="49">
        <f>B71*0.22</f>
        <v>85.8</v>
      </c>
      <c r="W77" s="49"/>
      <c r="X77" s="49"/>
      <c r="Y77" s="49"/>
      <c r="Z77" s="49">
        <f>B71*0.22</f>
        <v>85.8</v>
      </c>
      <c r="AA77" s="49"/>
      <c r="AB77" s="49"/>
      <c r="AC77" s="49"/>
      <c r="AD77" s="49">
        <f>B71*0.07</f>
        <v>27.300000000000004</v>
      </c>
      <c r="AE77" s="49"/>
      <c r="AF77" s="49"/>
      <c r="AG77" s="49"/>
      <c r="AH77" s="49">
        <f>F71+J71+N71+R71+V71+Z71+AD71+AH71+AL71+B77+F77+J77+N77+R77+V77+Z77+AD77</f>
        <v>877.5</v>
      </c>
      <c r="AI77" s="49"/>
      <c r="AJ77" s="49"/>
      <c r="AK77" s="58"/>
      <c r="AL77" s="58"/>
      <c r="AM77" s="58"/>
    </row>
    <row r="78" spans="1:39" s="43" customFormat="1" ht="24.75" customHeight="1">
      <c r="A78" s="49"/>
      <c r="B78" s="49">
        <f>B72*0.09</f>
        <v>35.01</v>
      </c>
      <c r="C78" s="49"/>
      <c r="D78" s="49"/>
      <c r="E78" s="49"/>
      <c r="F78" s="49">
        <f>B72*0.09</f>
        <v>35.01</v>
      </c>
      <c r="G78" s="49"/>
      <c r="H78" s="49"/>
      <c r="I78" s="49"/>
      <c r="J78" s="49">
        <f>B72*0.09</f>
        <v>35.01</v>
      </c>
      <c r="K78" s="49"/>
      <c r="L78" s="49"/>
      <c r="M78" s="49"/>
      <c r="N78" s="49">
        <f>B72*0.09</f>
        <v>35.01</v>
      </c>
      <c r="O78" s="49"/>
      <c r="P78" s="49"/>
      <c r="Q78" s="49"/>
      <c r="R78" s="49">
        <f>B72*0.09</f>
        <v>35.01</v>
      </c>
      <c r="S78" s="49"/>
      <c r="T78" s="49"/>
      <c r="U78" s="49"/>
      <c r="V78" s="49">
        <f>B72*0.22</f>
        <v>85.58</v>
      </c>
      <c r="W78" s="49"/>
      <c r="X78" s="49"/>
      <c r="Y78" s="49"/>
      <c r="Z78" s="49">
        <f>B72*0.22</f>
        <v>85.58</v>
      </c>
      <c r="AA78" s="49"/>
      <c r="AB78" s="49"/>
      <c r="AC78" s="49"/>
      <c r="AD78" s="49">
        <f>B72*0.07</f>
        <v>27.230000000000004</v>
      </c>
      <c r="AE78" s="49"/>
      <c r="AF78" s="49"/>
      <c r="AG78" s="49"/>
      <c r="AH78" s="49">
        <f>F72+J72+N72+R72+V72+Z72+AD72+AH72+AL72+B78+F78+J78+N78+R78+V78+Z78+AD78</f>
        <v>875.25</v>
      </c>
      <c r="AI78" s="49"/>
      <c r="AJ78" s="49"/>
      <c r="AK78" s="58"/>
      <c r="AL78" s="58"/>
      <c r="AM78" s="58"/>
    </row>
    <row r="79" spans="1:39" s="43" customFormat="1" ht="24.75" customHeight="1">
      <c r="A79" s="49"/>
      <c r="B79" s="49">
        <f>B73*0.09</f>
        <v>34.74</v>
      </c>
      <c r="C79" s="49"/>
      <c r="D79" s="49"/>
      <c r="E79" s="49"/>
      <c r="F79" s="49">
        <f>B73*0.09</f>
        <v>34.74</v>
      </c>
      <c r="G79" s="49"/>
      <c r="H79" s="49"/>
      <c r="I79" s="49"/>
      <c r="J79" s="49">
        <f>B73*0.09</f>
        <v>34.74</v>
      </c>
      <c r="K79" s="49"/>
      <c r="L79" s="49"/>
      <c r="M79" s="49"/>
      <c r="N79" s="49">
        <f>B73*0.09</f>
        <v>34.74</v>
      </c>
      <c r="O79" s="49"/>
      <c r="P79" s="49"/>
      <c r="Q79" s="49"/>
      <c r="R79" s="49">
        <f>B73*0.09</f>
        <v>34.74</v>
      </c>
      <c r="S79" s="49"/>
      <c r="T79" s="49"/>
      <c r="U79" s="49"/>
      <c r="V79" s="49">
        <f>B73*0.22</f>
        <v>84.92</v>
      </c>
      <c r="W79" s="49"/>
      <c r="X79" s="49"/>
      <c r="Y79" s="49"/>
      <c r="Z79" s="49">
        <f>B73*0.22</f>
        <v>84.92</v>
      </c>
      <c r="AA79" s="49"/>
      <c r="AB79" s="49"/>
      <c r="AC79" s="49"/>
      <c r="AD79" s="49">
        <f>B73*0.07</f>
        <v>27.020000000000003</v>
      </c>
      <c r="AE79" s="49"/>
      <c r="AF79" s="49"/>
      <c r="AG79" s="49"/>
      <c r="AH79" s="49">
        <f>F73+J73+N73+R73+V73+Z73+AD73+AH73+AL73+B79+F79+J79+N79+R79+V79+Z79+AD79</f>
        <v>868.5</v>
      </c>
      <c r="AI79" s="49"/>
      <c r="AJ79" s="49"/>
      <c r="AK79" s="58"/>
      <c r="AL79" s="58"/>
      <c r="AM79" s="58"/>
    </row>
    <row r="80" spans="1:39" s="43" customFormat="1" ht="24.75" customHeight="1">
      <c r="A80" s="55">
        <v>226</v>
      </c>
      <c r="B80" s="51">
        <f>SUM(B77:B79)</f>
        <v>104.85</v>
      </c>
      <c r="C80" s="51">
        <f>A80-B80</f>
        <v>121.15</v>
      </c>
      <c r="D80" s="54"/>
      <c r="E80" s="55">
        <v>171</v>
      </c>
      <c r="F80" s="51">
        <f>SUM(F77:F79)</f>
        <v>104.85</v>
      </c>
      <c r="G80" s="51">
        <f>E80-F80</f>
        <v>66.15</v>
      </c>
      <c r="H80" s="54"/>
      <c r="I80" s="55">
        <v>97</v>
      </c>
      <c r="J80" s="51">
        <f>SUM(J77:J79)</f>
        <v>104.85</v>
      </c>
      <c r="K80" s="51">
        <f>I80-J80</f>
        <v>-7.849999999999994</v>
      </c>
      <c r="L80" s="54"/>
      <c r="M80" s="55">
        <v>140</v>
      </c>
      <c r="N80" s="51">
        <f>SUM(N77:N79)</f>
        <v>104.85</v>
      </c>
      <c r="O80" s="51">
        <f>M80-N80</f>
        <v>35.150000000000006</v>
      </c>
      <c r="P80" s="54"/>
      <c r="Q80" s="55">
        <v>36</v>
      </c>
      <c r="R80" s="51">
        <f>SUM(R77:R79)</f>
        <v>104.85</v>
      </c>
      <c r="S80" s="51">
        <f>Q80-R80</f>
        <v>-68.85</v>
      </c>
      <c r="T80" s="54"/>
      <c r="U80" s="54"/>
      <c r="V80" s="51">
        <f>SUM(V77:V79)</f>
        <v>256.3</v>
      </c>
      <c r="W80" s="51">
        <f>U80-V80</f>
        <v>-256.3</v>
      </c>
      <c r="X80" s="54"/>
      <c r="Y80" s="54"/>
      <c r="Z80" s="51">
        <f>SUM(Z77:Z79)</f>
        <v>256.3</v>
      </c>
      <c r="AA80" s="51">
        <f>Z80-Y80</f>
        <v>256.3</v>
      </c>
      <c r="AB80" s="54"/>
      <c r="AC80" s="54"/>
      <c r="AD80" s="51">
        <f>SUM(AD77:AD79)</f>
        <v>81.55000000000001</v>
      </c>
      <c r="AE80" s="51">
        <f>AC80-AD80</f>
        <v>-81.55000000000001</v>
      </c>
      <c r="AF80" s="54"/>
      <c r="AG80" s="51">
        <f>E74+I74+M74+Q74+U74+Y74+AC74+AG74+AK74+A80+E80+I80+M80+Q80+U80+Y80+AC80</f>
        <v>2605</v>
      </c>
      <c r="AH80" s="51">
        <f>SUM(AH77:AH79)</f>
        <v>2621.25</v>
      </c>
      <c r="AI80" s="63">
        <f>AG80-AH80</f>
        <v>-16.25</v>
      </c>
      <c r="AJ80" s="55">
        <v>0</v>
      </c>
      <c r="AK80" s="58"/>
      <c r="AL80" s="61"/>
      <c r="AM80" s="58"/>
    </row>
    <row r="81" s="43" customFormat="1" ht="14.25"/>
    <row r="82" s="43" customFormat="1" ht="14.25"/>
    <row r="83" spans="1:39" s="43" customFormat="1" ht="15">
      <c r="A83" s="84" t="s">
        <v>135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</row>
    <row r="84" spans="1:39" s="43" customFormat="1" ht="14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40" s="43" customFormat="1" ht="44.25" customHeight="1">
      <c r="A85" s="85" t="s">
        <v>2</v>
      </c>
      <c r="B85" s="85" t="s">
        <v>99</v>
      </c>
      <c r="C85" s="85" t="s">
        <v>100</v>
      </c>
      <c r="D85" s="44" t="s">
        <v>127</v>
      </c>
      <c r="E85" s="81" t="s">
        <v>101</v>
      </c>
      <c r="F85" s="82"/>
      <c r="G85" s="82"/>
      <c r="H85" s="83"/>
      <c r="I85" s="81" t="s">
        <v>4</v>
      </c>
      <c r="J85" s="82"/>
      <c r="K85" s="82"/>
      <c r="L85" s="83"/>
      <c r="M85" s="81" t="s">
        <v>102</v>
      </c>
      <c r="N85" s="82"/>
      <c r="O85" s="82"/>
      <c r="P85" s="83"/>
      <c r="Q85" s="81" t="s">
        <v>103</v>
      </c>
      <c r="R85" s="82"/>
      <c r="S85" s="82"/>
      <c r="T85" s="83"/>
      <c r="U85" s="81" t="s">
        <v>104</v>
      </c>
      <c r="V85" s="82"/>
      <c r="W85" s="82"/>
      <c r="X85" s="83"/>
      <c r="Y85" s="81" t="s">
        <v>105</v>
      </c>
      <c r="Z85" s="82"/>
      <c r="AA85" s="82"/>
      <c r="AB85" s="83"/>
      <c r="AC85" s="81" t="s">
        <v>106</v>
      </c>
      <c r="AD85" s="82"/>
      <c r="AE85" s="82"/>
      <c r="AF85" s="83"/>
      <c r="AG85" s="81" t="s">
        <v>107</v>
      </c>
      <c r="AH85" s="82"/>
      <c r="AI85" s="82"/>
      <c r="AJ85" s="83"/>
      <c r="AK85" s="81" t="s">
        <v>11</v>
      </c>
      <c r="AL85" s="82"/>
      <c r="AM85" s="82"/>
      <c r="AN85" s="83"/>
    </row>
    <row r="86" spans="1:40" s="43" customFormat="1" ht="42">
      <c r="A86" s="85"/>
      <c r="B86" s="85"/>
      <c r="C86" s="85"/>
      <c r="D86" s="44" t="s">
        <v>128</v>
      </c>
      <c r="E86" s="45" t="s">
        <v>108</v>
      </c>
      <c r="F86" s="46" t="s">
        <v>109</v>
      </c>
      <c r="G86" s="46" t="s">
        <v>110</v>
      </c>
      <c r="H86" s="46" t="s">
        <v>131</v>
      </c>
      <c r="I86" s="45" t="s">
        <v>108</v>
      </c>
      <c r="J86" s="46" t="s">
        <v>109</v>
      </c>
      <c r="K86" s="46" t="s">
        <v>110</v>
      </c>
      <c r="L86" s="46" t="s">
        <v>131</v>
      </c>
      <c r="M86" s="45" t="s">
        <v>108</v>
      </c>
      <c r="N86" s="46" t="s">
        <v>109</v>
      </c>
      <c r="O86" s="46" t="s">
        <v>110</v>
      </c>
      <c r="P86" s="46" t="s">
        <v>131</v>
      </c>
      <c r="Q86" s="45" t="s">
        <v>108</v>
      </c>
      <c r="R86" s="46" t="s">
        <v>109</v>
      </c>
      <c r="S86" s="46" t="s">
        <v>110</v>
      </c>
      <c r="T86" s="46" t="s">
        <v>131</v>
      </c>
      <c r="U86" s="45" t="s">
        <v>108</v>
      </c>
      <c r="V86" s="46" t="s">
        <v>109</v>
      </c>
      <c r="W86" s="46" t="s">
        <v>110</v>
      </c>
      <c r="X86" s="46" t="s">
        <v>131</v>
      </c>
      <c r="Y86" s="45" t="s">
        <v>108</v>
      </c>
      <c r="Z86" s="46" t="s">
        <v>109</v>
      </c>
      <c r="AA86" s="46" t="s">
        <v>110</v>
      </c>
      <c r="AB86" s="46" t="s">
        <v>131</v>
      </c>
      <c r="AC86" s="45" t="s">
        <v>108</v>
      </c>
      <c r="AD86" s="46" t="s">
        <v>109</v>
      </c>
      <c r="AE86" s="46" t="s">
        <v>110</v>
      </c>
      <c r="AF86" s="46" t="s">
        <v>131</v>
      </c>
      <c r="AG86" s="45" t="s">
        <v>108</v>
      </c>
      <c r="AH86" s="46" t="s">
        <v>109</v>
      </c>
      <c r="AI86" s="46" t="s">
        <v>110</v>
      </c>
      <c r="AJ86" s="46" t="s">
        <v>131</v>
      </c>
      <c r="AK86" s="45" t="s">
        <v>108</v>
      </c>
      <c r="AL86" s="46" t="s">
        <v>109</v>
      </c>
      <c r="AM86" s="46" t="s">
        <v>110</v>
      </c>
      <c r="AN86" s="46" t="s">
        <v>131</v>
      </c>
    </row>
    <row r="87" spans="1:40" s="43" customFormat="1" ht="24.75" customHeight="1">
      <c r="A87" s="47" t="s">
        <v>21</v>
      </c>
      <c r="B87" s="48">
        <v>396</v>
      </c>
      <c r="C87" s="48">
        <v>15973</v>
      </c>
      <c r="D87" s="47"/>
      <c r="E87" s="47"/>
      <c r="F87" s="47">
        <f>B87*0.23</f>
        <v>91.08</v>
      </c>
      <c r="G87" s="47"/>
      <c r="H87" s="47"/>
      <c r="I87" s="47"/>
      <c r="J87" s="47">
        <f>B87*0.23</f>
        <v>91.08</v>
      </c>
      <c r="K87" s="47"/>
      <c r="L87" s="47"/>
      <c r="M87" s="47"/>
      <c r="N87" s="47">
        <f>B87*0.23</f>
        <v>91.08</v>
      </c>
      <c r="O87" s="47"/>
      <c r="P87" s="47"/>
      <c r="Q87" s="47"/>
      <c r="R87" s="47">
        <f>B87*0.16</f>
        <v>63.36</v>
      </c>
      <c r="S87" s="47"/>
      <c r="T87" s="47"/>
      <c r="U87" s="47"/>
      <c r="V87" s="47">
        <f>B87*0.08</f>
        <v>31.68</v>
      </c>
      <c r="W87" s="47"/>
      <c r="X87" s="47"/>
      <c r="Y87" s="47"/>
      <c r="Z87" s="47">
        <f>B87*0.09</f>
        <v>35.64</v>
      </c>
      <c r="AA87" s="47"/>
      <c r="AB87" s="47"/>
      <c r="AC87" s="47"/>
      <c r="AD87" s="49">
        <f>B87*0.09</f>
        <v>35.64</v>
      </c>
      <c r="AE87" s="49"/>
      <c r="AF87" s="49"/>
      <c r="AG87" s="49"/>
      <c r="AH87" s="49">
        <f>B87*0.09</f>
        <v>35.64</v>
      </c>
      <c r="AI87" s="49"/>
      <c r="AJ87" s="49"/>
      <c r="AK87" s="49"/>
      <c r="AL87" s="49">
        <f>B87*0.09</f>
        <v>35.64</v>
      </c>
      <c r="AM87" s="49"/>
      <c r="AN87" s="49"/>
    </row>
    <row r="88" spans="1:40" s="43" customFormat="1" ht="24.75" customHeight="1">
      <c r="A88" s="26" t="s">
        <v>22</v>
      </c>
      <c r="B88" s="48">
        <v>391</v>
      </c>
      <c r="C88" s="50">
        <v>15630</v>
      </c>
      <c r="D88" s="49"/>
      <c r="E88" s="47"/>
      <c r="F88" s="47">
        <f>B88*0.23</f>
        <v>89.93</v>
      </c>
      <c r="G88" s="47"/>
      <c r="H88" s="47"/>
      <c r="I88" s="47"/>
      <c r="J88" s="47">
        <f>B88*0.23</f>
        <v>89.93</v>
      </c>
      <c r="K88" s="47"/>
      <c r="L88" s="47"/>
      <c r="M88" s="47"/>
      <c r="N88" s="47">
        <f>B88*0.23</f>
        <v>89.93</v>
      </c>
      <c r="O88" s="47"/>
      <c r="P88" s="47"/>
      <c r="Q88" s="47"/>
      <c r="R88" s="47">
        <f>B88*0.16</f>
        <v>62.56</v>
      </c>
      <c r="S88" s="47"/>
      <c r="T88" s="47"/>
      <c r="U88" s="47"/>
      <c r="V88" s="47">
        <f>B88*0.08</f>
        <v>31.28</v>
      </c>
      <c r="W88" s="47"/>
      <c r="X88" s="47"/>
      <c r="Y88" s="47"/>
      <c r="Z88" s="47">
        <f>B88*0.09</f>
        <v>35.19</v>
      </c>
      <c r="AA88" s="47"/>
      <c r="AB88" s="47"/>
      <c r="AC88" s="47"/>
      <c r="AD88" s="49">
        <f>B88*0.09</f>
        <v>35.19</v>
      </c>
      <c r="AE88" s="49"/>
      <c r="AF88" s="49"/>
      <c r="AG88" s="49"/>
      <c r="AH88" s="49">
        <f>B88*0.09</f>
        <v>35.19</v>
      </c>
      <c r="AI88" s="49"/>
      <c r="AJ88" s="49"/>
      <c r="AK88" s="49"/>
      <c r="AL88" s="49">
        <f>B88*0.09</f>
        <v>35.19</v>
      </c>
      <c r="AM88" s="49"/>
      <c r="AN88" s="49"/>
    </row>
    <row r="89" spans="1:40" s="43" customFormat="1" ht="24.75" customHeight="1">
      <c r="A89" s="26" t="s">
        <v>23</v>
      </c>
      <c r="B89" s="48">
        <v>390</v>
      </c>
      <c r="C89" s="50">
        <v>15545</v>
      </c>
      <c r="D89" s="49"/>
      <c r="E89" s="47"/>
      <c r="F89" s="47">
        <f>B89*0.23</f>
        <v>89.7</v>
      </c>
      <c r="G89" s="47"/>
      <c r="H89" s="47"/>
      <c r="I89" s="47"/>
      <c r="J89" s="47">
        <f>B89*0.23</f>
        <v>89.7</v>
      </c>
      <c r="K89" s="47"/>
      <c r="L89" s="47"/>
      <c r="M89" s="47"/>
      <c r="N89" s="47">
        <f>B89*0.23</f>
        <v>89.7</v>
      </c>
      <c r="O89" s="47"/>
      <c r="P89" s="47"/>
      <c r="Q89" s="47"/>
      <c r="R89" s="47">
        <f>B89*0.16</f>
        <v>62.4</v>
      </c>
      <c r="S89" s="47"/>
      <c r="T89" s="47"/>
      <c r="U89" s="47"/>
      <c r="V89" s="47">
        <f>B89*0.08</f>
        <v>31.2</v>
      </c>
      <c r="W89" s="47"/>
      <c r="X89" s="47"/>
      <c r="Y89" s="47"/>
      <c r="Z89" s="47">
        <f>B89*0.09</f>
        <v>35.1</v>
      </c>
      <c r="AA89" s="47"/>
      <c r="AB89" s="47"/>
      <c r="AC89" s="47"/>
      <c r="AD89" s="49">
        <f>B89*0.09</f>
        <v>35.1</v>
      </c>
      <c r="AE89" s="49"/>
      <c r="AF89" s="49"/>
      <c r="AG89" s="49"/>
      <c r="AH89" s="49">
        <f>B89*0.09</f>
        <v>35.1</v>
      </c>
      <c r="AI89" s="49"/>
      <c r="AJ89" s="49"/>
      <c r="AK89" s="49"/>
      <c r="AL89" s="49">
        <f>B89*0.09</f>
        <v>35.1</v>
      </c>
      <c r="AM89" s="49"/>
      <c r="AN89" s="49"/>
    </row>
    <row r="90" spans="1:40" s="43" customFormat="1" ht="24.75" customHeight="1">
      <c r="A90" s="47" t="s">
        <v>20</v>
      </c>
      <c r="B90" s="51">
        <f>SUM(B87:B89)</f>
        <v>1177</v>
      </c>
      <c r="C90" s="51">
        <f>SUM(C87:C89)</f>
        <v>47148</v>
      </c>
      <c r="D90" s="51"/>
      <c r="E90" s="55">
        <v>327</v>
      </c>
      <c r="F90" s="51">
        <f>SUM(F87:F89)</f>
        <v>270.71</v>
      </c>
      <c r="G90" s="51">
        <f>E90-F90</f>
        <v>56.29000000000002</v>
      </c>
      <c r="H90" s="54"/>
      <c r="I90" s="55">
        <v>408</v>
      </c>
      <c r="J90" s="51">
        <f>SUM(J87:J89)</f>
        <v>270.71</v>
      </c>
      <c r="K90" s="51">
        <f>I90-J90</f>
        <v>137.29000000000002</v>
      </c>
      <c r="L90" s="54"/>
      <c r="M90" s="55">
        <v>317</v>
      </c>
      <c r="N90" s="51">
        <f>SUM(N87:N89)</f>
        <v>270.71</v>
      </c>
      <c r="O90" s="51">
        <f>M90-N90</f>
        <v>46.29000000000002</v>
      </c>
      <c r="P90" s="54"/>
      <c r="Q90" s="55">
        <v>178</v>
      </c>
      <c r="R90" s="51">
        <f>SUM(R87:R89)</f>
        <v>188.32</v>
      </c>
      <c r="S90" s="51">
        <f>Q90-R90</f>
        <v>-10.319999999999993</v>
      </c>
      <c r="T90" s="54"/>
      <c r="U90" s="55">
        <v>88</v>
      </c>
      <c r="V90" s="51">
        <f>SUM(V87:V89)</f>
        <v>94.16</v>
      </c>
      <c r="W90" s="51">
        <f>U90-V90</f>
        <v>-6.159999999999997</v>
      </c>
      <c r="X90" s="54"/>
      <c r="Y90" s="55">
        <v>135</v>
      </c>
      <c r="Z90" s="51">
        <f>SUM(Z87:Z89)</f>
        <v>105.93</v>
      </c>
      <c r="AA90" s="51">
        <f>Y90-Z90</f>
        <v>29.069999999999993</v>
      </c>
      <c r="AB90" s="54"/>
      <c r="AC90" s="55">
        <v>135</v>
      </c>
      <c r="AD90" s="56">
        <f>B90*0.09</f>
        <v>105.92999999999999</v>
      </c>
      <c r="AE90" s="51">
        <f>AC90-AD90</f>
        <v>29.070000000000007</v>
      </c>
      <c r="AF90" s="54"/>
      <c r="AG90" s="55">
        <v>103</v>
      </c>
      <c r="AH90" s="51">
        <f>SUM(AH87:AH89)</f>
        <v>105.93</v>
      </c>
      <c r="AI90" s="51">
        <f>AG90-AH90</f>
        <v>-2.930000000000007</v>
      </c>
      <c r="AJ90" s="54"/>
      <c r="AK90" s="55">
        <v>244</v>
      </c>
      <c r="AL90" s="51">
        <f>SUM(AL87:AL89)</f>
        <v>105.93</v>
      </c>
      <c r="AM90" s="51">
        <f>AK90-AL90</f>
        <v>138.07</v>
      </c>
      <c r="AN90" s="54"/>
    </row>
    <row r="91" spans="1:39" s="43" customFormat="1" ht="44.25" customHeight="1">
      <c r="A91" s="81" t="s">
        <v>12</v>
      </c>
      <c r="B91" s="82"/>
      <c r="C91" s="82"/>
      <c r="D91" s="83"/>
      <c r="E91" s="81" t="s">
        <v>13</v>
      </c>
      <c r="F91" s="82"/>
      <c r="G91" s="82"/>
      <c r="H91" s="83"/>
      <c r="I91" s="81" t="s">
        <v>14</v>
      </c>
      <c r="J91" s="82"/>
      <c r="K91" s="82"/>
      <c r="L91" s="83"/>
      <c r="M91" s="81" t="s">
        <v>15</v>
      </c>
      <c r="N91" s="82"/>
      <c r="O91" s="82"/>
      <c r="P91" s="83"/>
      <c r="Q91" s="81" t="s">
        <v>111</v>
      </c>
      <c r="R91" s="82"/>
      <c r="S91" s="82"/>
      <c r="T91" s="83"/>
      <c r="U91" s="81" t="s">
        <v>112</v>
      </c>
      <c r="V91" s="82"/>
      <c r="W91" s="82"/>
      <c r="X91" s="83"/>
      <c r="Y91" s="81" t="s">
        <v>113</v>
      </c>
      <c r="Z91" s="82"/>
      <c r="AA91" s="82"/>
      <c r="AB91" s="83"/>
      <c r="AC91" s="81" t="s">
        <v>19</v>
      </c>
      <c r="AD91" s="82"/>
      <c r="AE91" s="82"/>
      <c r="AF91" s="83"/>
      <c r="AG91" s="81" t="s">
        <v>20</v>
      </c>
      <c r="AH91" s="82"/>
      <c r="AI91" s="82"/>
      <c r="AJ91" s="83"/>
      <c r="AK91" s="58"/>
      <c r="AL91" s="58"/>
      <c r="AM91" s="58"/>
    </row>
    <row r="92" spans="1:39" s="43" customFormat="1" ht="42">
      <c r="A92" s="45" t="s">
        <v>108</v>
      </c>
      <c r="B92" s="46" t="s">
        <v>109</v>
      </c>
      <c r="C92" s="46" t="s">
        <v>110</v>
      </c>
      <c r="D92" s="46" t="s">
        <v>131</v>
      </c>
      <c r="E92" s="45" t="s">
        <v>108</v>
      </c>
      <c r="F92" s="46" t="s">
        <v>109</v>
      </c>
      <c r="G92" s="46" t="s">
        <v>110</v>
      </c>
      <c r="H92" s="46" t="s">
        <v>131</v>
      </c>
      <c r="I92" s="45" t="s">
        <v>108</v>
      </c>
      <c r="J92" s="46" t="s">
        <v>109</v>
      </c>
      <c r="K92" s="46" t="s">
        <v>110</v>
      </c>
      <c r="L92" s="46" t="s">
        <v>131</v>
      </c>
      <c r="M92" s="45" t="s">
        <v>108</v>
      </c>
      <c r="N92" s="46" t="s">
        <v>109</v>
      </c>
      <c r="O92" s="46" t="s">
        <v>110</v>
      </c>
      <c r="P92" s="46" t="s">
        <v>131</v>
      </c>
      <c r="Q92" s="45" t="s">
        <v>108</v>
      </c>
      <c r="R92" s="46" t="s">
        <v>109</v>
      </c>
      <c r="S92" s="46" t="s">
        <v>110</v>
      </c>
      <c r="T92" s="46" t="s">
        <v>131</v>
      </c>
      <c r="U92" s="45" t="s">
        <v>108</v>
      </c>
      <c r="V92" s="46" t="s">
        <v>109</v>
      </c>
      <c r="W92" s="46" t="s">
        <v>110</v>
      </c>
      <c r="X92" s="46" t="s">
        <v>131</v>
      </c>
      <c r="Y92" s="45" t="s">
        <v>108</v>
      </c>
      <c r="Z92" s="46" t="s">
        <v>109</v>
      </c>
      <c r="AA92" s="46" t="s">
        <v>110</v>
      </c>
      <c r="AB92" s="46" t="s">
        <v>131</v>
      </c>
      <c r="AC92" s="45" t="s">
        <v>108</v>
      </c>
      <c r="AD92" s="46" t="s">
        <v>109</v>
      </c>
      <c r="AE92" s="46" t="s">
        <v>110</v>
      </c>
      <c r="AF92" s="46" t="s">
        <v>131</v>
      </c>
      <c r="AG92" s="45" t="s">
        <v>108</v>
      </c>
      <c r="AH92" s="46" t="s">
        <v>109</v>
      </c>
      <c r="AI92" s="46" t="s">
        <v>110</v>
      </c>
      <c r="AJ92" s="46" t="s">
        <v>131</v>
      </c>
      <c r="AK92" s="58"/>
      <c r="AL92" s="59"/>
      <c r="AM92" s="58"/>
    </row>
    <row r="93" spans="1:39" s="43" customFormat="1" ht="24.75" customHeight="1">
      <c r="A93" s="49"/>
      <c r="B93" s="49">
        <f>B87*0.09</f>
        <v>35.64</v>
      </c>
      <c r="C93" s="49"/>
      <c r="D93" s="49"/>
      <c r="E93" s="49"/>
      <c r="F93" s="49">
        <f>B87*0.09</f>
        <v>35.64</v>
      </c>
      <c r="G93" s="49"/>
      <c r="H93" s="49"/>
      <c r="I93" s="49"/>
      <c r="J93" s="49">
        <f>B87*0.09</f>
        <v>35.64</v>
      </c>
      <c r="K93" s="49"/>
      <c r="L93" s="49"/>
      <c r="M93" s="49"/>
      <c r="N93" s="49">
        <f>B87*0.09</f>
        <v>35.64</v>
      </c>
      <c r="O93" s="49"/>
      <c r="P93" s="49"/>
      <c r="Q93" s="49"/>
      <c r="R93" s="49">
        <f>B87*0.09</f>
        <v>35.64</v>
      </c>
      <c r="S93" s="49"/>
      <c r="T93" s="49"/>
      <c r="U93" s="49"/>
      <c r="V93" s="49">
        <f>B87*0.22</f>
        <v>87.12</v>
      </c>
      <c r="W93" s="49"/>
      <c r="X93" s="49"/>
      <c r="Y93" s="49"/>
      <c r="Z93" s="49">
        <f>B87*0.22</f>
        <v>87.12</v>
      </c>
      <c r="AA93" s="49"/>
      <c r="AB93" s="49"/>
      <c r="AC93" s="49"/>
      <c r="AD93" s="49">
        <f>B87*0.07</f>
        <v>27.720000000000002</v>
      </c>
      <c r="AE93" s="49"/>
      <c r="AF93" s="49"/>
      <c r="AG93" s="49"/>
      <c r="AH93" s="49">
        <f>F87+J87+N87+R87+V87+Z87+AD87+AH87+AL87+B93+F93+J93+N93+R93+V93+Z93+AD93</f>
        <v>891</v>
      </c>
      <c r="AI93" s="49"/>
      <c r="AJ93" s="49"/>
      <c r="AK93" s="58"/>
      <c r="AL93" s="58"/>
      <c r="AM93" s="58"/>
    </row>
    <row r="94" spans="1:39" s="43" customFormat="1" ht="24.75" customHeight="1">
      <c r="A94" s="49"/>
      <c r="B94" s="49">
        <f>B88*0.09</f>
        <v>35.19</v>
      </c>
      <c r="C94" s="49"/>
      <c r="D94" s="49"/>
      <c r="E94" s="49"/>
      <c r="F94" s="49">
        <f>B88*0.09</f>
        <v>35.19</v>
      </c>
      <c r="G94" s="49"/>
      <c r="H94" s="49"/>
      <c r="I94" s="49"/>
      <c r="J94" s="49">
        <f>B88*0.09</f>
        <v>35.19</v>
      </c>
      <c r="K94" s="49"/>
      <c r="L94" s="49"/>
      <c r="M94" s="49"/>
      <c r="N94" s="49">
        <f>B88*0.09</f>
        <v>35.19</v>
      </c>
      <c r="O94" s="49"/>
      <c r="P94" s="49"/>
      <c r="Q94" s="49"/>
      <c r="R94" s="49">
        <f>B88*0.09</f>
        <v>35.19</v>
      </c>
      <c r="S94" s="49"/>
      <c r="T94" s="49"/>
      <c r="U94" s="49"/>
      <c r="V94" s="49">
        <f>B88*0.22</f>
        <v>86.02</v>
      </c>
      <c r="W94" s="49"/>
      <c r="X94" s="49"/>
      <c r="Y94" s="49"/>
      <c r="Z94" s="49">
        <f>B88*0.22</f>
        <v>86.02</v>
      </c>
      <c r="AA94" s="49"/>
      <c r="AB94" s="49"/>
      <c r="AC94" s="49"/>
      <c r="AD94" s="49">
        <f>B88*0.07</f>
        <v>27.37</v>
      </c>
      <c r="AE94" s="49"/>
      <c r="AF94" s="49"/>
      <c r="AG94" s="49"/>
      <c r="AH94" s="49">
        <f>F88+J88+N88+R88+V88+Z88+AD88+AH88+AL88+B94+F94+J94+N94+R94+V94+Z94+AD94</f>
        <v>879.7500000000001</v>
      </c>
      <c r="AI94" s="49"/>
      <c r="AJ94" s="49"/>
      <c r="AK94" s="58"/>
      <c r="AL94" s="58"/>
      <c r="AM94" s="58"/>
    </row>
    <row r="95" spans="1:39" s="43" customFormat="1" ht="24.75" customHeight="1">
      <c r="A95" s="49"/>
      <c r="B95" s="49">
        <f>B89*0.09</f>
        <v>35.1</v>
      </c>
      <c r="C95" s="49"/>
      <c r="D95" s="49"/>
      <c r="E95" s="49"/>
      <c r="F95" s="49">
        <f>B89*0.09</f>
        <v>35.1</v>
      </c>
      <c r="G95" s="49"/>
      <c r="H95" s="49"/>
      <c r="I95" s="49"/>
      <c r="J95" s="49">
        <f>B89*0.09</f>
        <v>35.1</v>
      </c>
      <c r="K95" s="49"/>
      <c r="L95" s="49"/>
      <c r="M95" s="49"/>
      <c r="N95" s="49">
        <f>B89*0.09</f>
        <v>35.1</v>
      </c>
      <c r="O95" s="49"/>
      <c r="P95" s="49"/>
      <c r="Q95" s="49"/>
      <c r="R95" s="49">
        <f>B89*0.09</f>
        <v>35.1</v>
      </c>
      <c r="S95" s="49"/>
      <c r="T95" s="49"/>
      <c r="U95" s="49"/>
      <c r="V95" s="49">
        <f>B89*0.22</f>
        <v>85.8</v>
      </c>
      <c r="W95" s="49"/>
      <c r="X95" s="49"/>
      <c r="Y95" s="49"/>
      <c r="Z95" s="49">
        <f>B89*0.22</f>
        <v>85.8</v>
      </c>
      <c r="AA95" s="49"/>
      <c r="AB95" s="49"/>
      <c r="AC95" s="49"/>
      <c r="AD95" s="49">
        <f>B89*0.07</f>
        <v>27.300000000000004</v>
      </c>
      <c r="AE95" s="49"/>
      <c r="AF95" s="49"/>
      <c r="AG95" s="49"/>
      <c r="AH95" s="49">
        <f>F89+J89+N89+R89+V89+Z89+AD89+AH89+AL89+B95+F95+J95+N95+R95+V95+Z95+AD95</f>
        <v>877.5</v>
      </c>
      <c r="AI95" s="49"/>
      <c r="AJ95" s="49"/>
      <c r="AK95" s="58"/>
      <c r="AL95" s="58"/>
      <c r="AM95" s="58"/>
    </row>
    <row r="96" spans="1:39" s="43" customFormat="1" ht="24.75" customHeight="1">
      <c r="A96" s="55">
        <v>226</v>
      </c>
      <c r="B96" s="51">
        <f>SUM(B93:B95)</f>
        <v>105.93</v>
      </c>
      <c r="C96" s="51">
        <f>A96-B96</f>
        <v>120.07</v>
      </c>
      <c r="D96" s="54"/>
      <c r="E96" s="55">
        <v>171</v>
      </c>
      <c r="F96" s="51">
        <f>SUM(F93:F95)</f>
        <v>105.93</v>
      </c>
      <c r="G96" s="51">
        <f>E96-F96</f>
        <v>65.07</v>
      </c>
      <c r="H96" s="54"/>
      <c r="I96" s="55">
        <v>97</v>
      </c>
      <c r="J96" s="51">
        <f>SUM(J93:J95)</f>
        <v>105.93</v>
      </c>
      <c r="K96" s="51">
        <f>I96-J96</f>
        <v>-8.930000000000007</v>
      </c>
      <c r="L96" s="54"/>
      <c r="M96" s="55">
        <v>140</v>
      </c>
      <c r="N96" s="51">
        <f>SUM(N93:N95)</f>
        <v>105.93</v>
      </c>
      <c r="O96" s="51">
        <f>M96-N96</f>
        <v>34.06999999999999</v>
      </c>
      <c r="P96" s="54"/>
      <c r="Q96" s="55">
        <v>36</v>
      </c>
      <c r="R96" s="51">
        <f>SUM(R93:R95)</f>
        <v>105.93</v>
      </c>
      <c r="S96" s="51">
        <f>Q96-R96</f>
        <v>-69.93</v>
      </c>
      <c r="T96" s="54"/>
      <c r="U96" s="54"/>
      <c r="V96" s="51">
        <f>SUM(V93:V95)</f>
        <v>258.94</v>
      </c>
      <c r="W96" s="51">
        <f>U96-V96</f>
        <v>-258.94</v>
      </c>
      <c r="X96" s="54"/>
      <c r="Y96" s="54"/>
      <c r="Z96" s="51">
        <f>SUM(Z93:Z95)</f>
        <v>258.94</v>
      </c>
      <c r="AA96" s="51">
        <f>Z96-Y96</f>
        <v>258.94</v>
      </c>
      <c r="AB96" s="54"/>
      <c r="AC96" s="54"/>
      <c r="AD96" s="51">
        <f>SUM(AD93:AD95)</f>
        <v>82.39000000000001</v>
      </c>
      <c r="AE96" s="51">
        <f>AC96-AD96</f>
        <v>-82.39000000000001</v>
      </c>
      <c r="AF96" s="54"/>
      <c r="AG96" s="51">
        <f>E90+I90+M90+Q90+U90+Y90+AC90+AG90+AK90+A96+E96+I96+M96+Q96+U96+Y96+AC96</f>
        <v>2605</v>
      </c>
      <c r="AH96" s="51">
        <f>SUM(AH93:AH95)</f>
        <v>2648.25</v>
      </c>
      <c r="AI96" s="63">
        <f>AG96-AH96</f>
        <v>-43.25</v>
      </c>
      <c r="AJ96" s="55">
        <v>50</v>
      </c>
      <c r="AK96" s="58"/>
      <c r="AL96" s="61"/>
      <c r="AM96" s="58"/>
    </row>
    <row r="97" s="43" customFormat="1" ht="14.25"/>
    <row r="98" s="43" customFormat="1" ht="14.25"/>
    <row r="99" spans="1:39" s="43" customFormat="1" ht="15">
      <c r="A99" s="84" t="s">
        <v>136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</row>
    <row r="100" spans="1:39" s="43" customFormat="1" ht="14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</row>
    <row r="101" spans="1:40" s="43" customFormat="1" ht="45.75" customHeight="1">
      <c r="A101" s="85" t="s">
        <v>2</v>
      </c>
      <c r="B101" s="85" t="s">
        <v>99</v>
      </c>
      <c r="C101" s="85" t="s">
        <v>100</v>
      </c>
      <c r="D101" s="44" t="s">
        <v>127</v>
      </c>
      <c r="E101" s="81" t="s">
        <v>101</v>
      </c>
      <c r="F101" s="82"/>
      <c r="G101" s="82"/>
      <c r="H101" s="83"/>
      <c r="I101" s="81" t="s">
        <v>4</v>
      </c>
      <c r="J101" s="82"/>
      <c r="K101" s="82"/>
      <c r="L101" s="83"/>
      <c r="M101" s="81" t="s">
        <v>102</v>
      </c>
      <c r="N101" s="82"/>
      <c r="O101" s="82"/>
      <c r="P101" s="83"/>
      <c r="Q101" s="81" t="s">
        <v>103</v>
      </c>
      <c r="R101" s="82"/>
      <c r="S101" s="82"/>
      <c r="T101" s="83"/>
      <c r="U101" s="81" t="s">
        <v>104</v>
      </c>
      <c r="V101" s="82"/>
      <c r="W101" s="82"/>
      <c r="X101" s="83"/>
      <c r="Y101" s="81" t="s">
        <v>105</v>
      </c>
      <c r="Z101" s="82"/>
      <c r="AA101" s="82"/>
      <c r="AB101" s="83"/>
      <c r="AC101" s="81" t="s">
        <v>106</v>
      </c>
      <c r="AD101" s="82"/>
      <c r="AE101" s="82"/>
      <c r="AF101" s="83"/>
      <c r="AG101" s="81" t="s">
        <v>107</v>
      </c>
      <c r="AH101" s="82"/>
      <c r="AI101" s="82"/>
      <c r="AJ101" s="83"/>
      <c r="AK101" s="81" t="s">
        <v>11</v>
      </c>
      <c r="AL101" s="82"/>
      <c r="AM101" s="82"/>
      <c r="AN101" s="83"/>
    </row>
    <row r="102" spans="1:40" s="43" customFormat="1" ht="42">
      <c r="A102" s="85"/>
      <c r="B102" s="85"/>
      <c r="C102" s="85"/>
      <c r="D102" s="44" t="s">
        <v>128</v>
      </c>
      <c r="E102" s="45" t="s">
        <v>108</v>
      </c>
      <c r="F102" s="46" t="s">
        <v>109</v>
      </c>
      <c r="G102" s="46" t="s">
        <v>110</v>
      </c>
      <c r="H102" s="46" t="s">
        <v>131</v>
      </c>
      <c r="I102" s="45" t="s">
        <v>108</v>
      </c>
      <c r="J102" s="46" t="s">
        <v>109</v>
      </c>
      <c r="K102" s="46" t="s">
        <v>110</v>
      </c>
      <c r="L102" s="46" t="s">
        <v>131</v>
      </c>
      <c r="M102" s="45" t="s">
        <v>108</v>
      </c>
      <c r="N102" s="46" t="s">
        <v>109</v>
      </c>
      <c r="O102" s="46" t="s">
        <v>110</v>
      </c>
      <c r="P102" s="46" t="s">
        <v>131</v>
      </c>
      <c r="Q102" s="45" t="s">
        <v>108</v>
      </c>
      <c r="R102" s="46" t="s">
        <v>109</v>
      </c>
      <c r="S102" s="46" t="s">
        <v>110</v>
      </c>
      <c r="T102" s="46" t="s">
        <v>131</v>
      </c>
      <c r="U102" s="45" t="s">
        <v>108</v>
      </c>
      <c r="V102" s="46" t="s">
        <v>109</v>
      </c>
      <c r="W102" s="46" t="s">
        <v>110</v>
      </c>
      <c r="X102" s="46" t="s">
        <v>131</v>
      </c>
      <c r="Y102" s="45" t="s">
        <v>108</v>
      </c>
      <c r="Z102" s="46" t="s">
        <v>109</v>
      </c>
      <c r="AA102" s="46" t="s">
        <v>110</v>
      </c>
      <c r="AB102" s="46" t="s">
        <v>131</v>
      </c>
      <c r="AC102" s="45" t="s">
        <v>108</v>
      </c>
      <c r="AD102" s="46" t="s">
        <v>109</v>
      </c>
      <c r="AE102" s="46" t="s">
        <v>110</v>
      </c>
      <c r="AF102" s="46" t="s">
        <v>131</v>
      </c>
      <c r="AG102" s="45" t="s">
        <v>108</v>
      </c>
      <c r="AH102" s="46" t="s">
        <v>109</v>
      </c>
      <c r="AI102" s="46" t="s">
        <v>110</v>
      </c>
      <c r="AJ102" s="46" t="s">
        <v>131</v>
      </c>
      <c r="AK102" s="45" t="s">
        <v>108</v>
      </c>
      <c r="AL102" s="46" t="s">
        <v>109</v>
      </c>
      <c r="AM102" s="46" t="s">
        <v>110</v>
      </c>
      <c r="AN102" s="46" t="s">
        <v>131</v>
      </c>
    </row>
    <row r="103" spans="1:40" s="43" customFormat="1" ht="24.75" customHeight="1">
      <c r="A103" s="47" t="s">
        <v>21</v>
      </c>
      <c r="B103" s="48">
        <v>398</v>
      </c>
      <c r="C103" s="48">
        <v>16013</v>
      </c>
      <c r="D103" s="47"/>
      <c r="E103" s="47"/>
      <c r="F103" s="47">
        <f>B103*0.23</f>
        <v>91.54</v>
      </c>
      <c r="G103" s="47"/>
      <c r="H103" s="47"/>
      <c r="I103" s="47"/>
      <c r="J103" s="47">
        <f>B103*0.23</f>
        <v>91.54</v>
      </c>
      <c r="K103" s="47"/>
      <c r="L103" s="47"/>
      <c r="M103" s="47"/>
      <c r="N103" s="47">
        <f>B103*0.23</f>
        <v>91.54</v>
      </c>
      <c r="O103" s="47"/>
      <c r="P103" s="47"/>
      <c r="Q103" s="47"/>
      <c r="R103" s="47">
        <f>B103*0.16</f>
        <v>63.68</v>
      </c>
      <c r="S103" s="47"/>
      <c r="T103" s="47"/>
      <c r="U103" s="47"/>
      <c r="V103" s="47">
        <f>B103*0.08</f>
        <v>31.84</v>
      </c>
      <c r="W103" s="47"/>
      <c r="X103" s="47"/>
      <c r="Y103" s="47"/>
      <c r="Z103" s="47">
        <f>B103*0.09</f>
        <v>35.82</v>
      </c>
      <c r="AA103" s="47"/>
      <c r="AB103" s="47"/>
      <c r="AC103" s="47"/>
      <c r="AD103" s="49">
        <f>B103*0.09</f>
        <v>35.82</v>
      </c>
      <c r="AE103" s="49"/>
      <c r="AF103" s="49"/>
      <c r="AG103" s="49"/>
      <c r="AH103" s="49">
        <f>B103*0.09</f>
        <v>35.82</v>
      </c>
      <c r="AI103" s="49"/>
      <c r="AJ103" s="49"/>
      <c r="AK103" s="49"/>
      <c r="AL103" s="49">
        <f>B103*0.09</f>
        <v>35.82</v>
      </c>
      <c r="AM103" s="49"/>
      <c r="AN103" s="49"/>
    </row>
    <row r="104" spans="1:44" s="43" customFormat="1" ht="24.75" customHeight="1">
      <c r="A104" s="26" t="s">
        <v>22</v>
      </c>
      <c r="B104" s="48">
        <v>397</v>
      </c>
      <c r="C104" s="50">
        <v>15963</v>
      </c>
      <c r="D104" s="49"/>
      <c r="E104" s="47"/>
      <c r="F104" s="47">
        <f>B104*0.23</f>
        <v>91.31</v>
      </c>
      <c r="G104" s="47"/>
      <c r="H104" s="47"/>
      <c r="I104" s="47"/>
      <c r="J104" s="47">
        <f>B104*0.23</f>
        <v>91.31</v>
      </c>
      <c r="K104" s="47"/>
      <c r="L104" s="47"/>
      <c r="M104" s="47"/>
      <c r="N104" s="47">
        <f>B104*0.23</f>
        <v>91.31</v>
      </c>
      <c r="O104" s="47"/>
      <c r="P104" s="47"/>
      <c r="Q104" s="47"/>
      <c r="R104" s="47">
        <f>B104*0.16</f>
        <v>63.52</v>
      </c>
      <c r="S104" s="47"/>
      <c r="T104" s="47"/>
      <c r="U104" s="47"/>
      <c r="V104" s="47">
        <f>B104*0.08</f>
        <v>31.76</v>
      </c>
      <c r="W104" s="47"/>
      <c r="X104" s="47"/>
      <c r="Y104" s="47"/>
      <c r="Z104" s="47">
        <f>B104*0.09</f>
        <v>35.73</v>
      </c>
      <c r="AA104" s="47"/>
      <c r="AB104" s="47"/>
      <c r="AC104" s="47"/>
      <c r="AD104" s="49">
        <f>B104*0.09</f>
        <v>35.73</v>
      </c>
      <c r="AE104" s="49"/>
      <c r="AF104" s="49"/>
      <c r="AG104" s="49"/>
      <c r="AH104" s="49">
        <f>B104*0.09</f>
        <v>35.73</v>
      </c>
      <c r="AI104" s="49"/>
      <c r="AJ104" s="49"/>
      <c r="AK104" s="49"/>
      <c r="AL104" s="49">
        <f>B104*0.09</f>
        <v>35.73</v>
      </c>
      <c r="AM104" s="49"/>
      <c r="AN104" s="49"/>
      <c r="AR104" s="43" t="s">
        <v>78</v>
      </c>
    </row>
    <row r="105" spans="1:40" s="43" customFormat="1" ht="24.75" customHeight="1">
      <c r="A105" s="26" t="s">
        <v>23</v>
      </c>
      <c r="B105" s="48">
        <v>392</v>
      </c>
      <c r="C105" s="50">
        <v>15590</v>
      </c>
      <c r="D105" s="49"/>
      <c r="E105" s="47"/>
      <c r="F105" s="47">
        <f>B105*0.23</f>
        <v>90.16000000000001</v>
      </c>
      <c r="G105" s="47"/>
      <c r="H105" s="47"/>
      <c r="I105" s="47"/>
      <c r="J105" s="47">
        <f>B105*0.23</f>
        <v>90.16000000000001</v>
      </c>
      <c r="K105" s="47"/>
      <c r="L105" s="47"/>
      <c r="M105" s="47"/>
      <c r="N105" s="47">
        <f>B105*0.23</f>
        <v>90.16000000000001</v>
      </c>
      <c r="O105" s="47"/>
      <c r="P105" s="47"/>
      <c r="Q105" s="47"/>
      <c r="R105" s="47">
        <f>B105*0.16</f>
        <v>62.72</v>
      </c>
      <c r="S105" s="47"/>
      <c r="T105" s="47"/>
      <c r="U105" s="47"/>
      <c r="V105" s="47">
        <f>B105*0.08</f>
        <v>31.36</v>
      </c>
      <c r="W105" s="47"/>
      <c r="X105" s="47"/>
      <c r="Y105" s="47"/>
      <c r="Z105" s="47">
        <f>B105*0.09</f>
        <v>35.28</v>
      </c>
      <c r="AA105" s="47"/>
      <c r="AB105" s="47"/>
      <c r="AC105" s="47"/>
      <c r="AD105" s="49">
        <f>B105*0.09</f>
        <v>35.28</v>
      </c>
      <c r="AE105" s="49"/>
      <c r="AF105" s="49"/>
      <c r="AG105" s="49"/>
      <c r="AH105" s="49">
        <f>B105*0.09</f>
        <v>35.28</v>
      </c>
      <c r="AI105" s="49"/>
      <c r="AJ105" s="49"/>
      <c r="AK105" s="49"/>
      <c r="AL105" s="49">
        <f>B105*0.09</f>
        <v>35.28</v>
      </c>
      <c r="AM105" s="49"/>
      <c r="AN105" s="49"/>
    </row>
    <row r="106" spans="1:40" s="43" customFormat="1" ht="24.75" customHeight="1">
      <c r="A106" s="47" t="s">
        <v>20</v>
      </c>
      <c r="B106" s="51">
        <f>SUM(B103:B105)</f>
        <v>1187</v>
      </c>
      <c r="C106" s="51">
        <f>SUM(C103:C105)</f>
        <v>47566</v>
      </c>
      <c r="D106" s="51"/>
      <c r="E106" s="55">
        <v>327</v>
      </c>
      <c r="F106" s="51">
        <f>SUM(F103:F105)</f>
        <v>273.01000000000005</v>
      </c>
      <c r="G106" s="51">
        <f>E106-F106</f>
        <v>53.98999999999995</v>
      </c>
      <c r="H106" s="54"/>
      <c r="I106" s="55">
        <v>408</v>
      </c>
      <c r="J106" s="51">
        <f>SUM(J103:J105)</f>
        <v>273.01000000000005</v>
      </c>
      <c r="K106" s="51">
        <f>I106-J106</f>
        <v>134.98999999999995</v>
      </c>
      <c r="L106" s="54"/>
      <c r="M106" s="55">
        <v>317</v>
      </c>
      <c r="N106" s="51">
        <f>SUM(N103:N105)</f>
        <v>273.01000000000005</v>
      </c>
      <c r="O106" s="51">
        <f>M106-N106</f>
        <v>43.98999999999995</v>
      </c>
      <c r="P106" s="54"/>
      <c r="Q106" s="55">
        <v>188</v>
      </c>
      <c r="R106" s="51">
        <f>SUM(R103:R105)</f>
        <v>189.92000000000002</v>
      </c>
      <c r="S106" s="51">
        <f>Q106-R106</f>
        <v>-1.920000000000016</v>
      </c>
      <c r="T106" s="54"/>
      <c r="U106" s="55">
        <v>88</v>
      </c>
      <c r="V106" s="51">
        <f>SUM(V103:V105)</f>
        <v>94.96000000000001</v>
      </c>
      <c r="W106" s="51">
        <f>U106-V106</f>
        <v>-6.960000000000008</v>
      </c>
      <c r="X106" s="54"/>
      <c r="Y106" s="55">
        <v>135</v>
      </c>
      <c r="Z106" s="51">
        <f>SUM(Z103:Z105)</f>
        <v>106.83</v>
      </c>
      <c r="AA106" s="51">
        <f>Y106-Z106</f>
        <v>28.17</v>
      </c>
      <c r="AB106" s="54"/>
      <c r="AC106" s="55">
        <v>135</v>
      </c>
      <c r="AD106" s="56">
        <f>B106*0.09</f>
        <v>106.83</v>
      </c>
      <c r="AE106" s="51">
        <f>AC106-AD106</f>
        <v>28.17</v>
      </c>
      <c r="AF106" s="54"/>
      <c r="AG106" s="55">
        <v>103</v>
      </c>
      <c r="AH106" s="51">
        <f>SUM(AH103:AH105)</f>
        <v>106.83</v>
      </c>
      <c r="AI106" s="51">
        <f>AG106-AH106</f>
        <v>-3.8299999999999983</v>
      </c>
      <c r="AJ106" s="54"/>
      <c r="AK106" s="55">
        <v>244</v>
      </c>
      <c r="AL106" s="51">
        <f>SUM(AL103:AL105)</f>
        <v>106.83</v>
      </c>
      <c r="AM106" s="51">
        <f>AK106-AL106</f>
        <v>137.17000000000002</v>
      </c>
      <c r="AN106" s="54"/>
    </row>
    <row r="107" spans="1:39" s="43" customFormat="1" ht="42" customHeight="1">
      <c r="A107" s="81" t="s">
        <v>12</v>
      </c>
      <c r="B107" s="82"/>
      <c r="C107" s="82"/>
      <c r="D107" s="83"/>
      <c r="E107" s="81" t="s">
        <v>13</v>
      </c>
      <c r="F107" s="82"/>
      <c r="G107" s="82"/>
      <c r="H107" s="83"/>
      <c r="I107" s="81" t="s">
        <v>14</v>
      </c>
      <c r="J107" s="82"/>
      <c r="K107" s="82"/>
      <c r="L107" s="83"/>
      <c r="M107" s="81" t="s">
        <v>15</v>
      </c>
      <c r="N107" s="82"/>
      <c r="O107" s="82"/>
      <c r="P107" s="83"/>
      <c r="Q107" s="81" t="s">
        <v>111</v>
      </c>
      <c r="R107" s="82"/>
      <c r="S107" s="82"/>
      <c r="T107" s="83"/>
      <c r="U107" s="81" t="s">
        <v>112</v>
      </c>
      <c r="V107" s="82"/>
      <c r="W107" s="82"/>
      <c r="X107" s="83"/>
      <c r="Y107" s="81" t="s">
        <v>113</v>
      </c>
      <c r="Z107" s="82"/>
      <c r="AA107" s="82"/>
      <c r="AB107" s="83"/>
      <c r="AC107" s="81" t="s">
        <v>19</v>
      </c>
      <c r="AD107" s="82"/>
      <c r="AE107" s="82"/>
      <c r="AF107" s="83"/>
      <c r="AG107" s="81" t="s">
        <v>20</v>
      </c>
      <c r="AH107" s="82"/>
      <c r="AI107" s="82"/>
      <c r="AJ107" s="83"/>
      <c r="AK107" s="58"/>
      <c r="AL107" s="58"/>
      <c r="AM107" s="58"/>
    </row>
    <row r="108" spans="1:39" s="43" customFormat="1" ht="42">
      <c r="A108" s="45" t="s">
        <v>108</v>
      </c>
      <c r="B108" s="46" t="s">
        <v>109</v>
      </c>
      <c r="C108" s="46" t="s">
        <v>110</v>
      </c>
      <c r="D108" s="46" t="s">
        <v>131</v>
      </c>
      <c r="E108" s="45" t="s">
        <v>108</v>
      </c>
      <c r="F108" s="46" t="s">
        <v>109</v>
      </c>
      <c r="G108" s="46" t="s">
        <v>110</v>
      </c>
      <c r="H108" s="46" t="s">
        <v>131</v>
      </c>
      <c r="I108" s="45" t="s">
        <v>108</v>
      </c>
      <c r="J108" s="46" t="s">
        <v>109</v>
      </c>
      <c r="K108" s="46" t="s">
        <v>110</v>
      </c>
      <c r="L108" s="46" t="s">
        <v>131</v>
      </c>
      <c r="M108" s="45" t="s">
        <v>108</v>
      </c>
      <c r="N108" s="46" t="s">
        <v>109</v>
      </c>
      <c r="O108" s="46" t="s">
        <v>110</v>
      </c>
      <c r="P108" s="46" t="s">
        <v>131</v>
      </c>
      <c r="Q108" s="45" t="s">
        <v>108</v>
      </c>
      <c r="R108" s="46" t="s">
        <v>109</v>
      </c>
      <c r="S108" s="46" t="s">
        <v>110</v>
      </c>
      <c r="T108" s="46" t="s">
        <v>131</v>
      </c>
      <c r="U108" s="45" t="s">
        <v>108</v>
      </c>
      <c r="V108" s="46" t="s">
        <v>109</v>
      </c>
      <c r="W108" s="46" t="s">
        <v>110</v>
      </c>
      <c r="X108" s="46" t="s">
        <v>131</v>
      </c>
      <c r="Y108" s="45" t="s">
        <v>108</v>
      </c>
      <c r="Z108" s="46" t="s">
        <v>109</v>
      </c>
      <c r="AA108" s="46" t="s">
        <v>110</v>
      </c>
      <c r="AB108" s="46" t="s">
        <v>131</v>
      </c>
      <c r="AC108" s="45" t="s">
        <v>108</v>
      </c>
      <c r="AD108" s="46" t="s">
        <v>109</v>
      </c>
      <c r="AE108" s="46" t="s">
        <v>110</v>
      </c>
      <c r="AF108" s="46" t="s">
        <v>131</v>
      </c>
      <c r="AG108" s="45" t="s">
        <v>108</v>
      </c>
      <c r="AH108" s="46" t="s">
        <v>109</v>
      </c>
      <c r="AI108" s="46" t="s">
        <v>110</v>
      </c>
      <c r="AJ108" s="46" t="s">
        <v>131</v>
      </c>
      <c r="AK108" s="58"/>
      <c r="AL108" s="59"/>
      <c r="AM108" s="58"/>
    </row>
    <row r="109" spans="1:39" s="43" customFormat="1" ht="24.75" customHeight="1">
      <c r="A109" s="49"/>
      <c r="B109" s="49">
        <f>B103*0.09</f>
        <v>35.82</v>
      </c>
      <c r="C109" s="49"/>
      <c r="D109" s="49"/>
      <c r="E109" s="49"/>
      <c r="F109" s="49">
        <f>B103*0.09</f>
        <v>35.82</v>
      </c>
      <c r="G109" s="49"/>
      <c r="H109" s="49"/>
      <c r="I109" s="49"/>
      <c r="J109" s="49">
        <f>B103*0.09</f>
        <v>35.82</v>
      </c>
      <c r="K109" s="49"/>
      <c r="L109" s="49"/>
      <c r="M109" s="49"/>
      <c r="N109" s="49">
        <f>B103*0.09</f>
        <v>35.82</v>
      </c>
      <c r="O109" s="49"/>
      <c r="P109" s="49"/>
      <c r="Q109" s="49"/>
      <c r="R109" s="49">
        <f>B103*0.09</f>
        <v>35.82</v>
      </c>
      <c r="S109" s="49"/>
      <c r="T109" s="49"/>
      <c r="U109" s="49"/>
      <c r="V109" s="49">
        <f>B103*0.22</f>
        <v>87.56</v>
      </c>
      <c r="W109" s="49"/>
      <c r="X109" s="49"/>
      <c r="Y109" s="49"/>
      <c r="Z109" s="49">
        <f>B103*0.22</f>
        <v>87.56</v>
      </c>
      <c r="AA109" s="49"/>
      <c r="AB109" s="49"/>
      <c r="AC109" s="49"/>
      <c r="AD109" s="49">
        <f>B103*0.07</f>
        <v>27.860000000000003</v>
      </c>
      <c r="AE109" s="49"/>
      <c r="AF109" s="49"/>
      <c r="AG109" s="49"/>
      <c r="AH109" s="49">
        <f>F103+J103+N103+R103+V103+Z103+AD103+AH103+AL103+B109+F109+J109+N109+R109+V109+Z109+AD109</f>
        <v>895.5000000000001</v>
      </c>
      <c r="AI109" s="49"/>
      <c r="AJ109" s="49"/>
      <c r="AK109" s="58"/>
      <c r="AL109" s="58"/>
      <c r="AM109" s="58"/>
    </row>
    <row r="110" spans="1:39" s="43" customFormat="1" ht="24.75" customHeight="1">
      <c r="A110" s="49"/>
      <c r="B110" s="49">
        <f>B104*0.09</f>
        <v>35.73</v>
      </c>
      <c r="C110" s="49"/>
      <c r="D110" s="49"/>
      <c r="E110" s="49"/>
      <c r="F110" s="49">
        <f>B104*0.09</f>
        <v>35.73</v>
      </c>
      <c r="G110" s="49"/>
      <c r="H110" s="49"/>
      <c r="I110" s="49"/>
      <c r="J110" s="49">
        <f>B104*0.09</f>
        <v>35.73</v>
      </c>
      <c r="K110" s="49"/>
      <c r="L110" s="49"/>
      <c r="M110" s="49"/>
      <c r="N110" s="49">
        <f>B104*0.09</f>
        <v>35.73</v>
      </c>
      <c r="O110" s="49"/>
      <c r="P110" s="49"/>
      <c r="Q110" s="49"/>
      <c r="R110" s="49">
        <f>B104*0.09</f>
        <v>35.73</v>
      </c>
      <c r="S110" s="49"/>
      <c r="T110" s="49"/>
      <c r="U110" s="49"/>
      <c r="V110" s="49">
        <f>B104*0.22</f>
        <v>87.34</v>
      </c>
      <c r="W110" s="49"/>
      <c r="X110" s="49"/>
      <c r="Y110" s="49"/>
      <c r="Z110" s="49">
        <f>B104*0.22</f>
        <v>87.34</v>
      </c>
      <c r="AA110" s="49"/>
      <c r="AB110" s="49"/>
      <c r="AC110" s="49"/>
      <c r="AD110" s="49">
        <f>B104*0.07</f>
        <v>27.790000000000003</v>
      </c>
      <c r="AE110" s="49"/>
      <c r="AF110" s="49"/>
      <c r="AG110" s="49"/>
      <c r="AH110" s="49">
        <f>F104+J104+N104+R104+V104+Z104+AD104+AH104+AL104+B110+F110+J110+N110+R110+V110+Z110+AD110</f>
        <v>893.2500000000001</v>
      </c>
      <c r="AI110" s="49"/>
      <c r="AJ110" s="49"/>
      <c r="AK110" s="58"/>
      <c r="AL110" s="58"/>
      <c r="AM110" s="58"/>
    </row>
    <row r="111" spans="1:39" s="43" customFormat="1" ht="24.75" customHeight="1">
      <c r="A111" s="49"/>
      <c r="B111" s="49">
        <f>B105*0.09</f>
        <v>35.28</v>
      </c>
      <c r="C111" s="49"/>
      <c r="D111" s="49"/>
      <c r="E111" s="49"/>
      <c r="F111" s="49">
        <f>B105*0.09</f>
        <v>35.28</v>
      </c>
      <c r="G111" s="49"/>
      <c r="H111" s="49"/>
      <c r="I111" s="49"/>
      <c r="J111" s="49">
        <f>B105*0.09</f>
        <v>35.28</v>
      </c>
      <c r="K111" s="49"/>
      <c r="L111" s="49"/>
      <c r="M111" s="49"/>
      <c r="N111" s="49">
        <f>B105*0.09</f>
        <v>35.28</v>
      </c>
      <c r="O111" s="49"/>
      <c r="P111" s="49"/>
      <c r="Q111" s="49"/>
      <c r="R111" s="49">
        <f>B105*0.09</f>
        <v>35.28</v>
      </c>
      <c r="S111" s="49"/>
      <c r="T111" s="49"/>
      <c r="U111" s="49"/>
      <c r="V111" s="49">
        <f>B105*0.22</f>
        <v>86.24</v>
      </c>
      <c r="W111" s="49"/>
      <c r="X111" s="49"/>
      <c r="Y111" s="49"/>
      <c r="Z111" s="49">
        <f>B105*0.22</f>
        <v>86.24</v>
      </c>
      <c r="AA111" s="49"/>
      <c r="AB111" s="49"/>
      <c r="AC111" s="49"/>
      <c r="AD111" s="49">
        <f>B105*0.07</f>
        <v>27.44</v>
      </c>
      <c r="AE111" s="49"/>
      <c r="AF111" s="49"/>
      <c r="AG111" s="49"/>
      <c r="AH111" s="49">
        <f>F105+J105+N105+R105+V105+Z105+AD105+AH105+AL105+B111+F111+J111+N111+R111+V111+Z111+AD111</f>
        <v>881.9999999999999</v>
      </c>
      <c r="AI111" s="49"/>
      <c r="AJ111" s="49"/>
      <c r="AK111" s="58"/>
      <c r="AL111" s="58"/>
      <c r="AM111" s="58"/>
    </row>
    <row r="112" spans="1:39" s="43" customFormat="1" ht="24.75" customHeight="1">
      <c r="A112" s="55">
        <v>226</v>
      </c>
      <c r="B112" s="51">
        <f>SUM(B109:B111)</f>
        <v>106.83</v>
      </c>
      <c r="C112" s="51">
        <f>A112-B112</f>
        <v>119.17</v>
      </c>
      <c r="D112" s="54"/>
      <c r="E112" s="55">
        <v>171</v>
      </c>
      <c r="F112" s="51">
        <f>SUM(F109:F111)</f>
        <v>106.83</v>
      </c>
      <c r="G112" s="51">
        <f>E112-F112</f>
        <v>64.17</v>
      </c>
      <c r="H112" s="54"/>
      <c r="I112" s="55">
        <v>97</v>
      </c>
      <c r="J112" s="51">
        <f>SUM(J109:J111)</f>
        <v>106.83</v>
      </c>
      <c r="K112" s="51">
        <f>I112-J112</f>
        <v>-9.829999999999998</v>
      </c>
      <c r="L112" s="54"/>
      <c r="M112" s="55">
        <v>140</v>
      </c>
      <c r="N112" s="51">
        <f>SUM(N109:N111)</f>
        <v>106.83</v>
      </c>
      <c r="O112" s="51">
        <f>M112-N112</f>
        <v>33.17</v>
      </c>
      <c r="P112" s="54"/>
      <c r="Q112" s="64">
        <v>76</v>
      </c>
      <c r="R112" s="51">
        <f>SUM(R109:R111)</f>
        <v>106.83</v>
      </c>
      <c r="S112" s="51">
        <f>Q112-R112</f>
        <v>-30.83</v>
      </c>
      <c r="T112" s="54"/>
      <c r="U112" s="54"/>
      <c r="V112" s="51">
        <f>SUM(V109:V111)</f>
        <v>261.14</v>
      </c>
      <c r="W112" s="51">
        <f>U112-V112</f>
        <v>-261.14</v>
      </c>
      <c r="X112" s="54"/>
      <c r="Y112" s="54"/>
      <c r="Z112" s="51">
        <f>SUM(Z109:Z111)</f>
        <v>261.14</v>
      </c>
      <c r="AA112" s="51">
        <f>Z112-Y112</f>
        <v>261.14</v>
      </c>
      <c r="AB112" s="54"/>
      <c r="AC112" s="54"/>
      <c r="AD112" s="51">
        <f>SUM(AD109:AD111)</f>
        <v>83.09</v>
      </c>
      <c r="AE112" s="51">
        <f>AC112-AD112</f>
        <v>-83.09</v>
      </c>
      <c r="AF112" s="54"/>
      <c r="AG112" s="51">
        <f>E106+I106+M106+Q106+U106+Y106+AC106+AG106+AK106+A112+E112+I112+M112+Q112+U112+Y112+AC112</f>
        <v>2655</v>
      </c>
      <c r="AH112" s="51">
        <f>SUM(AH109:AH111)</f>
        <v>2670.75</v>
      </c>
      <c r="AI112" s="63">
        <f>AG112-AH112</f>
        <v>-15.75</v>
      </c>
      <c r="AJ112" s="55">
        <v>0</v>
      </c>
      <c r="AK112" s="58"/>
      <c r="AL112" s="61"/>
      <c r="AM112" s="58"/>
    </row>
    <row r="113" s="43" customFormat="1" ht="14.25"/>
    <row r="114" s="43" customFormat="1" ht="14.25"/>
    <row r="115" spans="1:39" s="43" customFormat="1" ht="15">
      <c r="A115" s="84" t="s">
        <v>137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</row>
    <row r="116" spans="1:39" s="43" customFormat="1" ht="14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</row>
    <row r="117" spans="1:40" s="43" customFormat="1" ht="14.25">
      <c r="A117" s="85" t="s">
        <v>2</v>
      </c>
      <c r="B117" s="85" t="s">
        <v>99</v>
      </c>
      <c r="C117" s="85" t="s">
        <v>100</v>
      </c>
      <c r="D117" s="44" t="s">
        <v>127</v>
      </c>
      <c r="E117" s="81" t="s">
        <v>101</v>
      </c>
      <c r="F117" s="82"/>
      <c r="G117" s="82"/>
      <c r="H117" s="83"/>
      <c r="I117" s="81" t="s">
        <v>4</v>
      </c>
      <c r="J117" s="82"/>
      <c r="K117" s="82"/>
      <c r="L117" s="83"/>
      <c r="M117" s="81" t="s">
        <v>102</v>
      </c>
      <c r="N117" s="82"/>
      <c r="O117" s="82"/>
      <c r="P117" s="83"/>
      <c r="Q117" s="81" t="s">
        <v>103</v>
      </c>
      <c r="R117" s="82"/>
      <c r="S117" s="82"/>
      <c r="T117" s="83"/>
      <c r="U117" s="81" t="s">
        <v>104</v>
      </c>
      <c r="V117" s="82"/>
      <c r="W117" s="82"/>
      <c r="X117" s="83"/>
      <c r="Y117" s="81" t="s">
        <v>105</v>
      </c>
      <c r="Z117" s="82"/>
      <c r="AA117" s="82"/>
      <c r="AB117" s="83"/>
      <c r="AC117" s="81" t="s">
        <v>106</v>
      </c>
      <c r="AD117" s="82"/>
      <c r="AE117" s="82"/>
      <c r="AF117" s="83"/>
      <c r="AG117" s="81" t="s">
        <v>107</v>
      </c>
      <c r="AH117" s="82"/>
      <c r="AI117" s="82"/>
      <c r="AJ117" s="83"/>
      <c r="AK117" s="81" t="s">
        <v>11</v>
      </c>
      <c r="AL117" s="82"/>
      <c r="AM117" s="82"/>
      <c r="AN117" s="83"/>
    </row>
    <row r="118" spans="1:40" s="43" customFormat="1" ht="42">
      <c r="A118" s="85"/>
      <c r="B118" s="85"/>
      <c r="C118" s="85"/>
      <c r="D118" s="44" t="s">
        <v>128</v>
      </c>
      <c r="E118" s="45" t="s">
        <v>108</v>
      </c>
      <c r="F118" s="46" t="s">
        <v>109</v>
      </c>
      <c r="G118" s="46" t="s">
        <v>110</v>
      </c>
      <c r="H118" s="46" t="s">
        <v>131</v>
      </c>
      <c r="I118" s="45" t="s">
        <v>108</v>
      </c>
      <c r="J118" s="46" t="s">
        <v>109</v>
      </c>
      <c r="K118" s="46" t="s">
        <v>110</v>
      </c>
      <c r="L118" s="46" t="s">
        <v>131</v>
      </c>
      <c r="M118" s="45" t="s">
        <v>108</v>
      </c>
      <c r="N118" s="46" t="s">
        <v>109</v>
      </c>
      <c r="O118" s="46" t="s">
        <v>110</v>
      </c>
      <c r="P118" s="46" t="s">
        <v>131</v>
      </c>
      <c r="Q118" s="45" t="s">
        <v>108</v>
      </c>
      <c r="R118" s="46" t="s">
        <v>109</v>
      </c>
      <c r="S118" s="46" t="s">
        <v>110</v>
      </c>
      <c r="T118" s="46" t="s">
        <v>131</v>
      </c>
      <c r="U118" s="45" t="s">
        <v>108</v>
      </c>
      <c r="V118" s="46" t="s">
        <v>109</v>
      </c>
      <c r="W118" s="46" t="s">
        <v>110</v>
      </c>
      <c r="X118" s="46" t="s">
        <v>131</v>
      </c>
      <c r="Y118" s="45" t="s">
        <v>108</v>
      </c>
      <c r="Z118" s="46" t="s">
        <v>109</v>
      </c>
      <c r="AA118" s="46" t="s">
        <v>110</v>
      </c>
      <c r="AB118" s="46" t="s">
        <v>131</v>
      </c>
      <c r="AC118" s="45" t="s">
        <v>108</v>
      </c>
      <c r="AD118" s="46" t="s">
        <v>109</v>
      </c>
      <c r="AE118" s="46" t="s">
        <v>110</v>
      </c>
      <c r="AF118" s="46" t="s">
        <v>131</v>
      </c>
      <c r="AG118" s="45" t="s">
        <v>108</v>
      </c>
      <c r="AH118" s="46" t="s">
        <v>109</v>
      </c>
      <c r="AI118" s="46" t="s">
        <v>110</v>
      </c>
      <c r="AJ118" s="46" t="s">
        <v>131</v>
      </c>
      <c r="AK118" s="45" t="s">
        <v>108</v>
      </c>
      <c r="AL118" s="46" t="s">
        <v>109</v>
      </c>
      <c r="AM118" s="46" t="s">
        <v>110</v>
      </c>
      <c r="AN118" s="46" t="s">
        <v>131</v>
      </c>
    </row>
    <row r="119" spans="1:40" s="43" customFormat="1" ht="24.75" customHeight="1">
      <c r="A119" s="47" t="s">
        <v>21</v>
      </c>
      <c r="B119" s="48">
        <v>400</v>
      </c>
      <c r="C119" s="48">
        <v>16053</v>
      </c>
      <c r="D119" s="47"/>
      <c r="E119" s="47"/>
      <c r="F119" s="47">
        <f>B119*0.23</f>
        <v>92</v>
      </c>
      <c r="G119" s="47"/>
      <c r="H119" s="47"/>
      <c r="I119" s="47"/>
      <c r="J119" s="47">
        <f>B119*0.23</f>
        <v>92</v>
      </c>
      <c r="K119" s="47"/>
      <c r="L119" s="47"/>
      <c r="M119" s="47"/>
      <c r="N119" s="47">
        <f>B119*0.23</f>
        <v>92</v>
      </c>
      <c r="O119" s="47"/>
      <c r="P119" s="47"/>
      <c r="Q119" s="47"/>
      <c r="R119" s="47">
        <f>B119*0.16</f>
        <v>64</v>
      </c>
      <c r="S119" s="47"/>
      <c r="T119" s="47"/>
      <c r="U119" s="47"/>
      <c r="V119" s="47">
        <f>B119*0.08</f>
        <v>32</v>
      </c>
      <c r="W119" s="47"/>
      <c r="X119" s="47"/>
      <c r="Y119" s="47"/>
      <c r="Z119" s="47">
        <f>B119*0.09</f>
        <v>36</v>
      </c>
      <c r="AA119" s="47"/>
      <c r="AB119" s="47"/>
      <c r="AC119" s="47"/>
      <c r="AD119" s="49">
        <f>B119*0.09</f>
        <v>36</v>
      </c>
      <c r="AE119" s="49"/>
      <c r="AF119" s="49"/>
      <c r="AG119" s="49"/>
      <c r="AH119" s="49">
        <f>B119*0.09</f>
        <v>36</v>
      </c>
      <c r="AI119" s="49"/>
      <c r="AJ119" s="49"/>
      <c r="AK119" s="49"/>
      <c r="AL119" s="49">
        <f>B119*0.09</f>
        <v>36</v>
      </c>
      <c r="AM119" s="49"/>
      <c r="AN119" s="49"/>
    </row>
    <row r="120" spans="1:40" s="43" customFormat="1" ht="24.75" customHeight="1">
      <c r="A120" s="26" t="s">
        <v>22</v>
      </c>
      <c r="B120" s="48">
        <v>399</v>
      </c>
      <c r="C120" s="50">
        <v>16003</v>
      </c>
      <c r="D120" s="49"/>
      <c r="E120" s="47"/>
      <c r="F120" s="47">
        <f>B120*0.23</f>
        <v>91.77000000000001</v>
      </c>
      <c r="G120" s="47"/>
      <c r="H120" s="47"/>
      <c r="I120" s="47"/>
      <c r="J120" s="47">
        <f>B120*0.23</f>
        <v>91.77000000000001</v>
      </c>
      <c r="K120" s="47"/>
      <c r="L120" s="47"/>
      <c r="M120" s="47"/>
      <c r="N120" s="47">
        <f>B120*0.23</f>
        <v>91.77000000000001</v>
      </c>
      <c r="O120" s="47"/>
      <c r="P120" s="47"/>
      <c r="Q120" s="47"/>
      <c r="R120" s="47">
        <f>B120*0.16</f>
        <v>63.84</v>
      </c>
      <c r="S120" s="47"/>
      <c r="T120" s="47"/>
      <c r="U120" s="47"/>
      <c r="V120" s="47">
        <f>B120*0.08</f>
        <v>31.92</v>
      </c>
      <c r="W120" s="47"/>
      <c r="X120" s="47"/>
      <c r="Y120" s="47"/>
      <c r="Z120" s="47">
        <f>B120*0.09</f>
        <v>35.91</v>
      </c>
      <c r="AA120" s="47"/>
      <c r="AB120" s="47"/>
      <c r="AC120" s="47"/>
      <c r="AD120" s="49">
        <f>B120*0.09</f>
        <v>35.91</v>
      </c>
      <c r="AE120" s="49"/>
      <c r="AF120" s="49"/>
      <c r="AG120" s="49"/>
      <c r="AH120" s="49">
        <f>B120*0.09</f>
        <v>35.91</v>
      </c>
      <c r="AI120" s="49"/>
      <c r="AJ120" s="49"/>
      <c r="AK120" s="49"/>
      <c r="AL120" s="49">
        <f>B120*0.09</f>
        <v>35.91</v>
      </c>
      <c r="AM120" s="49"/>
      <c r="AN120" s="49"/>
    </row>
    <row r="121" spans="1:40" s="43" customFormat="1" ht="24.75" customHeight="1">
      <c r="A121" s="26" t="s">
        <v>23</v>
      </c>
      <c r="B121" s="48">
        <v>398</v>
      </c>
      <c r="C121" s="50">
        <v>15918</v>
      </c>
      <c r="D121" s="49"/>
      <c r="E121" s="47"/>
      <c r="F121" s="47">
        <f>B121*0.23</f>
        <v>91.54</v>
      </c>
      <c r="G121" s="47"/>
      <c r="H121" s="47"/>
      <c r="I121" s="47"/>
      <c r="J121" s="47">
        <f>B121*0.23</f>
        <v>91.54</v>
      </c>
      <c r="K121" s="47"/>
      <c r="L121" s="47"/>
      <c r="M121" s="47"/>
      <c r="N121" s="47">
        <f>B121*0.23</f>
        <v>91.54</v>
      </c>
      <c r="O121" s="47"/>
      <c r="P121" s="47"/>
      <c r="Q121" s="47"/>
      <c r="R121" s="47">
        <f>B121*0.16</f>
        <v>63.68</v>
      </c>
      <c r="S121" s="47"/>
      <c r="T121" s="47"/>
      <c r="U121" s="47"/>
      <c r="V121" s="47">
        <f>B121*0.08</f>
        <v>31.84</v>
      </c>
      <c r="W121" s="47"/>
      <c r="X121" s="47"/>
      <c r="Y121" s="47"/>
      <c r="Z121" s="47">
        <f>B121*0.09</f>
        <v>35.82</v>
      </c>
      <c r="AA121" s="47"/>
      <c r="AB121" s="47"/>
      <c r="AC121" s="47"/>
      <c r="AD121" s="49">
        <f>B121*0.09</f>
        <v>35.82</v>
      </c>
      <c r="AE121" s="49"/>
      <c r="AF121" s="49"/>
      <c r="AG121" s="49"/>
      <c r="AH121" s="49">
        <f>B121*0.09</f>
        <v>35.82</v>
      </c>
      <c r="AI121" s="49"/>
      <c r="AJ121" s="49"/>
      <c r="AK121" s="49"/>
      <c r="AL121" s="49">
        <f>B121*0.09</f>
        <v>35.82</v>
      </c>
      <c r="AM121" s="49"/>
      <c r="AN121" s="49"/>
    </row>
    <row r="122" spans="1:40" s="43" customFormat="1" ht="24.75" customHeight="1">
      <c r="A122" s="47" t="s">
        <v>20</v>
      </c>
      <c r="B122" s="51">
        <f>SUM(B119:B121)</f>
        <v>1197</v>
      </c>
      <c r="C122" s="51">
        <f>SUM(C119:C121)</f>
        <v>47974</v>
      </c>
      <c r="D122" s="51"/>
      <c r="E122" s="55">
        <v>327</v>
      </c>
      <c r="F122" s="51">
        <f>SUM(F119:F121)</f>
        <v>275.31</v>
      </c>
      <c r="G122" s="51">
        <f>E122-F122</f>
        <v>51.69</v>
      </c>
      <c r="H122" s="54"/>
      <c r="I122" s="55">
        <v>408</v>
      </c>
      <c r="J122" s="51">
        <f>SUM(J119:J121)</f>
        <v>275.31</v>
      </c>
      <c r="K122" s="51">
        <f>I122-J122</f>
        <v>132.69</v>
      </c>
      <c r="L122" s="54"/>
      <c r="M122" s="55">
        <v>317</v>
      </c>
      <c r="N122" s="51">
        <f>SUM(N119:N121)</f>
        <v>275.31</v>
      </c>
      <c r="O122" s="51">
        <f>M122-N122</f>
        <v>41.69</v>
      </c>
      <c r="P122" s="54"/>
      <c r="Q122" s="55">
        <v>188</v>
      </c>
      <c r="R122" s="51">
        <f>SUM(R119:R121)</f>
        <v>191.52</v>
      </c>
      <c r="S122" s="51">
        <f>Q122-R122</f>
        <v>-3.5200000000000102</v>
      </c>
      <c r="T122" s="54"/>
      <c r="U122" s="55">
        <v>88</v>
      </c>
      <c r="V122" s="51">
        <f>SUM(V119:V121)</f>
        <v>95.76</v>
      </c>
      <c r="W122" s="51">
        <f>U122-V122</f>
        <v>-7.760000000000005</v>
      </c>
      <c r="X122" s="54"/>
      <c r="Y122" s="55">
        <v>135</v>
      </c>
      <c r="Z122" s="51">
        <f>SUM(Z119:Z121)</f>
        <v>107.72999999999999</v>
      </c>
      <c r="AA122" s="51">
        <f>Y122-Z122</f>
        <v>27.27000000000001</v>
      </c>
      <c r="AB122" s="54"/>
      <c r="AC122" s="55">
        <v>135</v>
      </c>
      <c r="AD122" s="56">
        <f>B122*0.09</f>
        <v>107.72999999999999</v>
      </c>
      <c r="AE122" s="51">
        <f>AC122-AD122</f>
        <v>27.27000000000001</v>
      </c>
      <c r="AF122" s="54"/>
      <c r="AG122" s="55">
        <v>103</v>
      </c>
      <c r="AH122" s="51">
        <f>SUM(AH119:AH121)</f>
        <v>107.72999999999999</v>
      </c>
      <c r="AI122" s="51">
        <f>AG122-AH122</f>
        <v>-4.72999999999999</v>
      </c>
      <c r="AJ122" s="54"/>
      <c r="AK122" s="55">
        <v>244</v>
      </c>
      <c r="AL122" s="51">
        <f>SUM(AL119:AL121)</f>
        <v>107.72999999999999</v>
      </c>
      <c r="AM122" s="51">
        <f>AK122-AL122</f>
        <v>136.27</v>
      </c>
      <c r="AN122" s="54"/>
    </row>
    <row r="123" spans="1:39" s="43" customFormat="1" ht="34.5" customHeight="1">
      <c r="A123" s="81" t="s">
        <v>12</v>
      </c>
      <c r="B123" s="82"/>
      <c r="C123" s="82"/>
      <c r="D123" s="83"/>
      <c r="E123" s="81" t="s">
        <v>13</v>
      </c>
      <c r="F123" s="82"/>
      <c r="G123" s="82"/>
      <c r="H123" s="83"/>
      <c r="I123" s="81" t="s">
        <v>14</v>
      </c>
      <c r="J123" s="82"/>
      <c r="K123" s="82"/>
      <c r="L123" s="83"/>
      <c r="M123" s="81" t="s">
        <v>15</v>
      </c>
      <c r="N123" s="82"/>
      <c r="O123" s="82"/>
      <c r="P123" s="83"/>
      <c r="Q123" s="81" t="s">
        <v>111</v>
      </c>
      <c r="R123" s="82"/>
      <c r="S123" s="82"/>
      <c r="T123" s="83"/>
      <c r="U123" s="81" t="s">
        <v>112</v>
      </c>
      <c r="V123" s="82"/>
      <c r="W123" s="82"/>
      <c r="X123" s="83"/>
      <c r="Y123" s="81" t="s">
        <v>113</v>
      </c>
      <c r="Z123" s="82"/>
      <c r="AA123" s="82"/>
      <c r="AB123" s="83"/>
      <c r="AC123" s="81" t="s">
        <v>19</v>
      </c>
      <c r="AD123" s="82"/>
      <c r="AE123" s="82"/>
      <c r="AF123" s="83"/>
      <c r="AG123" s="81" t="s">
        <v>20</v>
      </c>
      <c r="AH123" s="82"/>
      <c r="AI123" s="82"/>
      <c r="AJ123" s="83"/>
      <c r="AK123" s="58"/>
      <c r="AL123" s="58"/>
      <c r="AM123" s="58"/>
    </row>
    <row r="124" spans="1:39" s="43" customFormat="1" ht="57.75" customHeight="1">
      <c r="A124" s="45" t="s">
        <v>108</v>
      </c>
      <c r="B124" s="46" t="s">
        <v>109</v>
      </c>
      <c r="C124" s="46" t="s">
        <v>110</v>
      </c>
      <c r="D124" s="46" t="s">
        <v>131</v>
      </c>
      <c r="E124" s="45" t="s">
        <v>108</v>
      </c>
      <c r="F124" s="46" t="s">
        <v>109</v>
      </c>
      <c r="G124" s="46" t="s">
        <v>110</v>
      </c>
      <c r="H124" s="46" t="s">
        <v>131</v>
      </c>
      <c r="I124" s="45" t="s">
        <v>108</v>
      </c>
      <c r="J124" s="46" t="s">
        <v>109</v>
      </c>
      <c r="K124" s="46" t="s">
        <v>110</v>
      </c>
      <c r="L124" s="46" t="s">
        <v>131</v>
      </c>
      <c r="M124" s="45" t="s">
        <v>108</v>
      </c>
      <c r="N124" s="46" t="s">
        <v>109</v>
      </c>
      <c r="O124" s="46" t="s">
        <v>110</v>
      </c>
      <c r="P124" s="46" t="s">
        <v>131</v>
      </c>
      <c r="Q124" s="45" t="s">
        <v>108</v>
      </c>
      <c r="R124" s="46" t="s">
        <v>109</v>
      </c>
      <c r="S124" s="46" t="s">
        <v>110</v>
      </c>
      <c r="T124" s="46" t="s">
        <v>131</v>
      </c>
      <c r="U124" s="45" t="s">
        <v>108</v>
      </c>
      <c r="V124" s="46" t="s">
        <v>109</v>
      </c>
      <c r="W124" s="46" t="s">
        <v>110</v>
      </c>
      <c r="X124" s="46" t="s">
        <v>131</v>
      </c>
      <c r="Y124" s="45" t="s">
        <v>108</v>
      </c>
      <c r="Z124" s="46" t="s">
        <v>109</v>
      </c>
      <c r="AA124" s="46" t="s">
        <v>110</v>
      </c>
      <c r="AB124" s="46" t="s">
        <v>131</v>
      </c>
      <c r="AC124" s="45" t="s">
        <v>108</v>
      </c>
      <c r="AD124" s="46" t="s">
        <v>109</v>
      </c>
      <c r="AE124" s="46" t="s">
        <v>110</v>
      </c>
      <c r="AF124" s="46" t="s">
        <v>131</v>
      </c>
      <c r="AG124" s="45" t="s">
        <v>108</v>
      </c>
      <c r="AH124" s="46" t="s">
        <v>109</v>
      </c>
      <c r="AI124" s="46" t="s">
        <v>110</v>
      </c>
      <c r="AJ124" s="46" t="s">
        <v>131</v>
      </c>
      <c r="AK124" s="58"/>
      <c r="AL124" s="59"/>
      <c r="AM124" s="58"/>
    </row>
    <row r="125" spans="1:39" s="43" customFormat="1" ht="24.75" customHeight="1">
      <c r="A125" s="49"/>
      <c r="B125" s="49">
        <f>B119*0.09</f>
        <v>36</v>
      </c>
      <c r="C125" s="49"/>
      <c r="D125" s="49"/>
      <c r="E125" s="49"/>
      <c r="F125" s="49">
        <f>B119*0.09</f>
        <v>36</v>
      </c>
      <c r="G125" s="49"/>
      <c r="H125" s="49"/>
      <c r="I125" s="49"/>
      <c r="J125" s="49">
        <f>B119*0.09</f>
        <v>36</v>
      </c>
      <c r="K125" s="49"/>
      <c r="L125" s="49"/>
      <c r="M125" s="49"/>
      <c r="N125" s="49">
        <f>B119*0.09</f>
        <v>36</v>
      </c>
      <c r="O125" s="49"/>
      <c r="P125" s="49"/>
      <c r="Q125" s="49"/>
      <c r="R125" s="49">
        <f>B119*0.09</f>
        <v>36</v>
      </c>
      <c r="S125" s="49"/>
      <c r="T125" s="49"/>
      <c r="U125" s="49"/>
      <c r="V125" s="49">
        <f>B119*0.22</f>
        <v>88</v>
      </c>
      <c r="W125" s="49"/>
      <c r="X125" s="49"/>
      <c r="Y125" s="49"/>
      <c r="Z125" s="49">
        <f>B119*0.22</f>
        <v>88</v>
      </c>
      <c r="AA125" s="49"/>
      <c r="AB125" s="49"/>
      <c r="AC125" s="49"/>
      <c r="AD125" s="49">
        <f>B119*0.07</f>
        <v>28.000000000000004</v>
      </c>
      <c r="AE125" s="49"/>
      <c r="AF125" s="49"/>
      <c r="AG125" s="49"/>
      <c r="AH125" s="49">
        <f>F119+J119+N119+R119+V119+Z119+AD119+AH119+AL119+B125+F125+J125+N125+R125+V125+Z125+AD125</f>
        <v>900</v>
      </c>
      <c r="AI125" s="49"/>
      <c r="AJ125" s="49"/>
      <c r="AK125" s="58"/>
      <c r="AL125" s="58"/>
      <c r="AM125" s="58"/>
    </row>
    <row r="126" spans="1:39" s="43" customFormat="1" ht="24.75" customHeight="1">
      <c r="A126" s="49"/>
      <c r="B126" s="49">
        <f>B120*0.09</f>
        <v>35.91</v>
      </c>
      <c r="C126" s="49"/>
      <c r="D126" s="49"/>
      <c r="E126" s="49"/>
      <c r="F126" s="49">
        <f>B120*0.09</f>
        <v>35.91</v>
      </c>
      <c r="G126" s="49"/>
      <c r="H126" s="49"/>
      <c r="I126" s="49"/>
      <c r="J126" s="49">
        <f>B120*0.09</f>
        <v>35.91</v>
      </c>
      <c r="K126" s="49"/>
      <c r="L126" s="49"/>
      <c r="M126" s="49"/>
      <c r="N126" s="49">
        <f>B120*0.09</f>
        <v>35.91</v>
      </c>
      <c r="O126" s="49"/>
      <c r="P126" s="49"/>
      <c r="Q126" s="49"/>
      <c r="R126" s="49">
        <f>B120*0.09</f>
        <v>35.91</v>
      </c>
      <c r="S126" s="49"/>
      <c r="T126" s="49"/>
      <c r="U126" s="49"/>
      <c r="V126" s="49">
        <f>B120*0.22</f>
        <v>87.78</v>
      </c>
      <c r="W126" s="49"/>
      <c r="X126" s="49"/>
      <c r="Y126" s="49"/>
      <c r="Z126" s="49">
        <f>B120*0.22</f>
        <v>87.78</v>
      </c>
      <c r="AA126" s="49"/>
      <c r="AB126" s="49"/>
      <c r="AC126" s="49"/>
      <c r="AD126" s="49">
        <f>B120*0.07</f>
        <v>27.930000000000003</v>
      </c>
      <c r="AE126" s="49"/>
      <c r="AF126" s="49"/>
      <c r="AG126" s="49"/>
      <c r="AH126" s="49">
        <f>F120+J120+N120+R120+V120+Z120+AD120+AH120+AL120+B126+F126+J126+N126+R126+V126+Z126+AD126</f>
        <v>897.7499999999998</v>
      </c>
      <c r="AI126" s="49"/>
      <c r="AJ126" s="49"/>
      <c r="AK126" s="58"/>
      <c r="AL126" s="58"/>
      <c r="AM126" s="58"/>
    </row>
    <row r="127" spans="1:39" s="43" customFormat="1" ht="24.75" customHeight="1">
      <c r="A127" s="49"/>
      <c r="B127" s="49">
        <f>B121*0.09</f>
        <v>35.82</v>
      </c>
      <c r="C127" s="49"/>
      <c r="D127" s="49"/>
      <c r="E127" s="49"/>
      <c r="F127" s="49">
        <f>B121*0.09</f>
        <v>35.82</v>
      </c>
      <c r="G127" s="49"/>
      <c r="H127" s="49"/>
      <c r="I127" s="49"/>
      <c r="J127" s="49">
        <f>B121*0.09</f>
        <v>35.82</v>
      </c>
      <c r="K127" s="49"/>
      <c r="L127" s="49"/>
      <c r="M127" s="49"/>
      <c r="N127" s="49">
        <f>B121*0.09</f>
        <v>35.82</v>
      </c>
      <c r="O127" s="49"/>
      <c r="P127" s="49"/>
      <c r="Q127" s="49"/>
      <c r="R127" s="49">
        <f>B121*0.09</f>
        <v>35.82</v>
      </c>
      <c r="S127" s="49"/>
      <c r="T127" s="49"/>
      <c r="U127" s="49"/>
      <c r="V127" s="49">
        <f>B121*0.22</f>
        <v>87.56</v>
      </c>
      <c r="W127" s="49"/>
      <c r="X127" s="49"/>
      <c r="Y127" s="49"/>
      <c r="Z127" s="49">
        <f>B121*0.22</f>
        <v>87.56</v>
      </c>
      <c r="AA127" s="49"/>
      <c r="AB127" s="49"/>
      <c r="AC127" s="49"/>
      <c r="AD127" s="49">
        <f>B121*0.07</f>
        <v>27.860000000000003</v>
      </c>
      <c r="AE127" s="49"/>
      <c r="AF127" s="49"/>
      <c r="AG127" s="49"/>
      <c r="AH127" s="49">
        <f>F121+J121+N121+R121+V121+Z121+AD121+AH121+AL121+B127+F127+J127+N127+R127+V127+Z127+AD127</f>
        <v>895.5000000000001</v>
      </c>
      <c r="AI127" s="49"/>
      <c r="AJ127" s="49"/>
      <c r="AK127" s="58"/>
      <c r="AL127" s="58"/>
      <c r="AM127" s="58"/>
    </row>
    <row r="128" spans="1:39" s="43" customFormat="1" ht="14.25">
      <c r="A128" s="55">
        <v>226</v>
      </c>
      <c r="B128" s="51">
        <f>SUM(B125:B127)</f>
        <v>107.72999999999999</v>
      </c>
      <c r="C128" s="51">
        <f>A128-B128</f>
        <v>118.27000000000001</v>
      </c>
      <c r="D128" s="54"/>
      <c r="E128" s="55">
        <v>171</v>
      </c>
      <c r="F128" s="51">
        <f>SUM(F125:F127)</f>
        <v>107.72999999999999</v>
      </c>
      <c r="G128" s="51">
        <f>E128-F128</f>
        <v>63.27000000000001</v>
      </c>
      <c r="H128" s="54"/>
      <c r="I128" s="55">
        <v>97</v>
      </c>
      <c r="J128" s="51">
        <f>SUM(J125:J127)</f>
        <v>107.72999999999999</v>
      </c>
      <c r="K128" s="51">
        <f>I128-J128</f>
        <v>-10.72999999999999</v>
      </c>
      <c r="L128" s="54"/>
      <c r="M128" s="55">
        <v>140</v>
      </c>
      <c r="N128" s="51">
        <f>SUM(N125:N127)</f>
        <v>107.72999999999999</v>
      </c>
      <c r="O128" s="51">
        <f>M128-N128</f>
        <v>32.27000000000001</v>
      </c>
      <c r="P128" s="54"/>
      <c r="Q128" s="54">
        <v>76</v>
      </c>
      <c r="R128" s="51">
        <f>SUM(R125:R127)</f>
        <v>107.72999999999999</v>
      </c>
      <c r="S128" s="51">
        <f>Q128-R128</f>
        <v>-31.72999999999999</v>
      </c>
      <c r="T128" s="54"/>
      <c r="U128" s="54"/>
      <c r="V128" s="51">
        <f>SUM(V125:V127)</f>
        <v>263.34000000000003</v>
      </c>
      <c r="W128" s="51">
        <f>U128-V128</f>
        <v>-263.34000000000003</v>
      </c>
      <c r="X128" s="54"/>
      <c r="Y128" s="54"/>
      <c r="Z128" s="51">
        <f>SUM(Z125:Z127)</f>
        <v>263.34000000000003</v>
      </c>
      <c r="AA128" s="51">
        <f>Z128-Y128</f>
        <v>263.34000000000003</v>
      </c>
      <c r="AB128" s="54"/>
      <c r="AC128" s="54"/>
      <c r="AD128" s="51">
        <f>SUM(AD125:AD127)</f>
        <v>83.79</v>
      </c>
      <c r="AE128" s="51">
        <f>AC128-AD128</f>
        <v>-83.79</v>
      </c>
      <c r="AF128" s="54"/>
      <c r="AG128" s="51">
        <f>E122+I122+M122+Q122+U122+Y122+AC122+AG122+AK122+A128+E128+I128+M128+Q128+U128+Y128+AC128</f>
        <v>2655</v>
      </c>
      <c r="AH128" s="51">
        <f>SUM(AH125:AH127)</f>
        <v>2693.25</v>
      </c>
      <c r="AI128" s="63">
        <f>AG128-AH128</f>
        <v>-38.25</v>
      </c>
      <c r="AJ128" s="55">
        <v>0</v>
      </c>
      <c r="AK128" s="58"/>
      <c r="AL128" s="61"/>
      <c r="AM128" s="58"/>
    </row>
  </sheetData>
  <sheetProtection/>
  <mergeCells count="178">
    <mergeCell ref="AK117:AN117"/>
    <mergeCell ref="A123:D123"/>
    <mergeCell ref="E123:H123"/>
    <mergeCell ref="I123:L123"/>
    <mergeCell ref="M123:P123"/>
    <mergeCell ref="Q123:T123"/>
    <mergeCell ref="AC123:AF123"/>
    <mergeCell ref="AG123:AJ123"/>
    <mergeCell ref="AC117:AF117"/>
    <mergeCell ref="AG117:AJ117"/>
    <mergeCell ref="U123:X123"/>
    <mergeCell ref="Y123:AB123"/>
    <mergeCell ref="A115:AM115"/>
    <mergeCell ref="A117:A118"/>
    <mergeCell ref="B117:B118"/>
    <mergeCell ref="C117:C118"/>
    <mergeCell ref="E117:H117"/>
    <mergeCell ref="I117:L117"/>
    <mergeCell ref="M117:P117"/>
    <mergeCell ref="Q117:T117"/>
    <mergeCell ref="U117:X117"/>
    <mergeCell ref="Y117:AB117"/>
    <mergeCell ref="AG107:AJ107"/>
    <mergeCell ref="U43:X43"/>
    <mergeCell ref="Y43:AB43"/>
    <mergeCell ref="AC43:AF43"/>
    <mergeCell ref="AG43:AJ43"/>
    <mergeCell ref="A83:AM83"/>
    <mergeCell ref="A85:A86"/>
    <mergeCell ref="B85:B86"/>
    <mergeCell ref="AC107:AF107"/>
    <mergeCell ref="E53:H53"/>
    <mergeCell ref="I53:L53"/>
    <mergeCell ref="M53:P53"/>
    <mergeCell ref="Q53:T53"/>
    <mergeCell ref="I75:L75"/>
    <mergeCell ref="M75:P75"/>
    <mergeCell ref="E91:H91"/>
    <mergeCell ref="E75:H75"/>
    <mergeCell ref="AC37:AF37"/>
    <mergeCell ref="AG37:AJ37"/>
    <mergeCell ref="U53:X53"/>
    <mergeCell ref="Y53:AB53"/>
    <mergeCell ref="A51:AM51"/>
    <mergeCell ref="A53:A54"/>
    <mergeCell ref="B53:B54"/>
    <mergeCell ref="C53:C54"/>
    <mergeCell ref="Q37:T37"/>
    <mergeCell ref="AC27:AF27"/>
    <mergeCell ref="AG27:AJ27"/>
    <mergeCell ref="AK37:AN37"/>
    <mergeCell ref="A43:D43"/>
    <mergeCell ref="E43:H43"/>
    <mergeCell ref="I43:L43"/>
    <mergeCell ref="M43:P43"/>
    <mergeCell ref="Q43:T43"/>
    <mergeCell ref="U37:X37"/>
    <mergeCell ref="Y37:AB37"/>
    <mergeCell ref="M11:P11"/>
    <mergeCell ref="Q11:T11"/>
    <mergeCell ref="AK21:AN21"/>
    <mergeCell ref="A27:D27"/>
    <mergeCell ref="E27:H27"/>
    <mergeCell ref="I27:L27"/>
    <mergeCell ref="M27:P27"/>
    <mergeCell ref="Q27:T27"/>
    <mergeCell ref="U27:X27"/>
    <mergeCell ref="Y27:AB27"/>
    <mergeCell ref="C21:C22"/>
    <mergeCell ref="A37:A38"/>
    <mergeCell ref="AG11:AJ11"/>
    <mergeCell ref="E21:H21"/>
    <mergeCell ref="I21:L21"/>
    <mergeCell ref="M21:P21"/>
    <mergeCell ref="Q21:T21"/>
    <mergeCell ref="U21:X21"/>
    <mergeCell ref="Y21:AB21"/>
    <mergeCell ref="I11:L11"/>
    <mergeCell ref="B101:B102"/>
    <mergeCell ref="C101:C102"/>
    <mergeCell ref="U11:X11"/>
    <mergeCell ref="Y11:AB11"/>
    <mergeCell ref="AC11:AF11"/>
    <mergeCell ref="Q69:T69"/>
    <mergeCell ref="A91:D91"/>
    <mergeCell ref="U91:X91"/>
    <mergeCell ref="A21:A22"/>
    <mergeCell ref="B21:B22"/>
    <mergeCell ref="M69:P69"/>
    <mergeCell ref="E101:H101"/>
    <mergeCell ref="I101:L101"/>
    <mergeCell ref="M101:P101"/>
    <mergeCell ref="I91:L91"/>
    <mergeCell ref="M91:P91"/>
    <mergeCell ref="A11:D11"/>
    <mergeCell ref="E11:H11"/>
    <mergeCell ref="A1:AN1"/>
    <mergeCell ref="A101:A102"/>
    <mergeCell ref="C85:C86"/>
    <mergeCell ref="A67:AM67"/>
    <mergeCell ref="A69:A70"/>
    <mergeCell ref="B69:B70"/>
    <mergeCell ref="C69:C70"/>
    <mergeCell ref="E69:H69"/>
    <mergeCell ref="A2:AM2"/>
    <mergeCell ref="A3:AM3"/>
    <mergeCell ref="A5:A6"/>
    <mergeCell ref="B5:B6"/>
    <mergeCell ref="C5:C6"/>
    <mergeCell ref="E5:H5"/>
    <mergeCell ref="I5:L5"/>
    <mergeCell ref="M5:P5"/>
    <mergeCell ref="AG5:AJ5"/>
    <mergeCell ref="AC5:AF5"/>
    <mergeCell ref="AC59:AF59"/>
    <mergeCell ref="E59:H59"/>
    <mergeCell ref="I59:L59"/>
    <mergeCell ref="M59:P59"/>
    <mergeCell ref="Y59:AB59"/>
    <mergeCell ref="Q5:T5"/>
    <mergeCell ref="A19:AM19"/>
    <mergeCell ref="U5:X5"/>
    <mergeCell ref="Y5:AB5"/>
    <mergeCell ref="AK5:AN5"/>
    <mergeCell ref="B37:B38"/>
    <mergeCell ref="I37:L37"/>
    <mergeCell ref="M37:P37"/>
    <mergeCell ref="C37:C38"/>
    <mergeCell ref="AK69:AN69"/>
    <mergeCell ref="AC53:AF53"/>
    <mergeCell ref="Q59:T59"/>
    <mergeCell ref="U59:X59"/>
    <mergeCell ref="AK53:AN53"/>
    <mergeCell ref="AG59:AJ59"/>
    <mergeCell ref="AG75:AJ75"/>
    <mergeCell ref="AG69:AJ69"/>
    <mergeCell ref="U69:X69"/>
    <mergeCell ref="Y69:AB69"/>
    <mergeCell ref="AC69:AF69"/>
    <mergeCell ref="AC21:AF21"/>
    <mergeCell ref="AG21:AJ21"/>
    <mergeCell ref="AG53:AJ53"/>
    <mergeCell ref="A35:AM35"/>
    <mergeCell ref="E37:H37"/>
    <mergeCell ref="Q85:T85"/>
    <mergeCell ref="U85:X85"/>
    <mergeCell ref="Y85:AB85"/>
    <mergeCell ref="U75:X75"/>
    <mergeCell ref="Y75:AB75"/>
    <mergeCell ref="AC75:AF75"/>
    <mergeCell ref="Q75:T75"/>
    <mergeCell ref="Q107:T107"/>
    <mergeCell ref="U107:X107"/>
    <mergeCell ref="U101:X101"/>
    <mergeCell ref="Y91:AB91"/>
    <mergeCell ref="Y107:AB107"/>
    <mergeCell ref="Y101:AB101"/>
    <mergeCell ref="Q91:T91"/>
    <mergeCell ref="Q101:T101"/>
    <mergeCell ref="A99:AM99"/>
    <mergeCell ref="AC101:AF101"/>
    <mergeCell ref="AG101:AJ101"/>
    <mergeCell ref="AK85:AN85"/>
    <mergeCell ref="AG91:AJ91"/>
    <mergeCell ref="AK101:AN101"/>
    <mergeCell ref="AC85:AF85"/>
    <mergeCell ref="AG85:AJ85"/>
    <mergeCell ref="AC91:AF91"/>
    <mergeCell ref="A75:D75"/>
    <mergeCell ref="A59:D59"/>
    <mergeCell ref="A107:D107"/>
    <mergeCell ref="E107:H107"/>
    <mergeCell ref="I107:L107"/>
    <mergeCell ref="M107:P107"/>
    <mergeCell ref="E85:H85"/>
    <mergeCell ref="I85:L85"/>
    <mergeCell ref="M85:P85"/>
    <mergeCell ref="I69:L69"/>
  </mergeCells>
  <printOptions/>
  <pageMargins left="0.2" right="0.31" top="0.38" bottom="0.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V26" sqref="V26"/>
    </sheetView>
  </sheetViews>
  <sheetFormatPr defaultColWidth="9.140625" defaultRowHeight="15"/>
  <cols>
    <col min="2" max="19" width="7.00390625" style="0" customWidth="1"/>
  </cols>
  <sheetData>
    <row r="1" spans="1:19" ht="15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  <c r="P2" s="1"/>
      <c r="Q2" s="1"/>
      <c r="R2" s="1"/>
      <c r="S2" s="1"/>
    </row>
    <row r="3" spans="1:19" ht="3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</row>
    <row r="4" spans="2:19" ht="14.2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/>
    </row>
    <row r="5" spans="1:19" ht="14.25">
      <c r="A5" s="3" t="s">
        <v>21</v>
      </c>
      <c r="B5" s="3">
        <v>105</v>
      </c>
      <c r="C5" s="3">
        <v>105</v>
      </c>
      <c r="D5" s="3">
        <v>105</v>
      </c>
      <c r="E5" s="3">
        <v>70</v>
      </c>
      <c r="F5" s="3">
        <v>35</v>
      </c>
      <c r="G5" s="3">
        <v>70</v>
      </c>
      <c r="H5" s="3">
        <v>70</v>
      </c>
      <c r="I5" s="3">
        <v>70</v>
      </c>
      <c r="J5" s="3">
        <v>70</v>
      </c>
      <c r="K5" s="3">
        <v>70</v>
      </c>
      <c r="L5" s="3">
        <v>70</v>
      </c>
      <c r="M5" s="3">
        <v>70</v>
      </c>
      <c r="N5" s="3">
        <v>70</v>
      </c>
      <c r="O5" s="3">
        <v>70</v>
      </c>
      <c r="P5" s="3">
        <v>105</v>
      </c>
      <c r="Q5" s="3">
        <v>105</v>
      </c>
      <c r="R5" s="3">
        <v>35</v>
      </c>
      <c r="S5" s="3">
        <v>1015</v>
      </c>
    </row>
    <row r="6" spans="1:19" ht="14.25">
      <c r="A6" s="3" t="s">
        <v>22</v>
      </c>
      <c r="B6" s="3">
        <v>105</v>
      </c>
      <c r="C6" s="3">
        <v>105</v>
      </c>
      <c r="D6" s="3">
        <v>105</v>
      </c>
      <c r="E6" s="3">
        <v>70</v>
      </c>
      <c r="F6" s="3">
        <v>35</v>
      </c>
      <c r="G6" s="3">
        <v>70</v>
      </c>
      <c r="H6" s="3">
        <v>70</v>
      </c>
      <c r="I6" s="3">
        <v>70</v>
      </c>
      <c r="J6" s="3">
        <v>70</v>
      </c>
      <c r="K6" s="3">
        <v>70</v>
      </c>
      <c r="L6" s="3">
        <v>70</v>
      </c>
      <c r="M6" s="3">
        <v>70</v>
      </c>
      <c r="N6" s="3">
        <v>70</v>
      </c>
      <c r="O6" s="3">
        <v>70</v>
      </c>
      <c r="P6" s="3">
        <v>105</v>
      </c>
      <c r="Q6" s="3">
        <v>105</v>
      </c>
      <c r="R6" s="3">
        <v>35</v>
      </c>
      <c r="S6" s="3">
        <v>1015</v>
      </c>
    </row>
    <row r="7" spans="1:19" ht="14.25">
      <c r="A7" s="3" t="s">
        <v>23</v>
      </c>
      <c r="B7" s="3">
        <v>105</v>
      </c>
      <c r="C7" s="3">
        <v>105</v>
      </c>
      <c r="D7" s="3">
        <v>105</v>
      </c>
      <c r="E7" s="3">
        <v>70</v>
      </c>
      <c r="F7" s="3">
        <v>35</v>
      </c>
      <c r="G7" s="3">
        <v>70</v>
      </c>
      <c r="H7" s="3">
        <v>70</v>
      </c>
      <c r="I7" s="3">
        <v>70</v>
      </c>
      <c r="J7" s="3">
        <v>70</v>
      </c>
      <c r="K7" s="3">
        <v>70</v>
      </c>
      <c r="L7" s="3">
        <v>70</v>
      </c>
      <c r="M7" s="3">
        <v>70</v>
      </c>
      <c r="N7" s="3">
        <v>70</v>
      </c>
      <c r="O7" s="3">
        <v>70</v>
      </c>
      <c r="P7" s="3">
        <v>105</v>
      </c>
      <c r="Q7" s="3">
        <v>105</v>
      </c>
      <c r="R7" s="3">
        <v>35</v>
      </c>
      <c r="S7" s="3">
        <v>1015</v>
      </c>
    </row>
    <row r="8" spans="1:14" ht="15">
      <c r="A8" s="91" t="s">
        <v>24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ht="14.25">
      <c r="A9" s="1"/>
    </row>
    <row r="10" spans="1:19" ht="39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</row>
    <row r="11" spans="1:19" ht="14.25">
      <c r="A11" s="2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/>
    </row>
    <row r="12" spans="1:19" ht="14.25">
      <c r="A12" s="3" t="s">
        <v>21</v>
      </c>
      <c r="B12" s="3">
        <v>0.23</v>
      </c>
      <c r="C12" s="3">
        <v>0.23</v>
      </c>
      <c r="D12" s="3">
        <v>0.23</v>
      </c>
      <c r="E12" s="3">
        <v>0.16</v>
      </c>
      <c r="F12" s="3">
        <v>0.08</v>
      </c>
      <c r="G12" s="3">
        <v>0.09</v>
      </c>
      <c r="H12" s="3">
        <v>0.09</v>
      </c>
      <c r="I12" s="3">
        <v>0.09</v>
      </c>
      <c r="J12" s="3">
        <v>0.09</v>
      </c>
      <c r="K12" s="3">
        <v>0.09</v>
      </c>
      <c r="L12" s="3">
        <v>0.09</v>
      </c>
      <c r="M12" s="3">
        <v>0.09</v>
      </c>
      <c r="N12" s="3">
        <v>0.09</v>
      </c>
      <c r="O12" s="3">
        <v>0.09</v>
      </c>
      <c r="P12" s="3">
        <v>0.22</v>
      </c>
      <c r="Q12" s="3">
        <v>0.22</v>
      </c>
      <c r="R12" s="3">
        <v>0.07</v>
      </c>
      <c r="S12" s="3">
        <f>SUM(B12:R12)</f>
        <v>2.2500000000000004</v>
      </c>
    </row>
    <row r="13" spans="1:19" ht="14.25">
      <c r="A13" s="3" t="s">
        <v>22</v>
      </c>
      <c r="B13" s="3">
        <v>0.23</v>
      </c>
      <c r="C13" s="3">
        <v>0.23</v>
      </c>
      <c r="D13" s="3">
        <v>0.23</v>
      </c>
      <c r="E13" s="3">
        <v>0.16</v>
      </c>
      <c r="F13" s="3">
        <v>0.08</v>
      </c>
      <c r="G13" s="3">
        <v>0.09</v>
      </c>
      <c r="H13" s="3">
        <v>0.09</v>
      </c>
      <c r="I13" s="3">
        <v>0.09</v>
      </c>
      <c r="J13" s="3">
        <v>0.09</v>
      </c>
      <c r="K13" s="3">
        <v>0.09</v>
      </c>
      <c r="L13" s="3">
        <v>0.09</v>
      </c>
      <c r="M13" s="3">
        <v>0.09</v>
      </c>
      <c r="N13" s="3">
        <v>0.09</v>
      </c>
      <c r="O13" s="3">
        <v>0.09</v>
      </c>
      <c r="P13" s="3">
        <v>0.22</v>
      </c>
      <c r="Q13" s="3">
        <v>0.22</v>
      </c>
      <c r="R13" s="3">
        <v>0.07</v>
      </c>
      <c r="S13" s="3">
        <f>SUM(B13:R13)</f>
        <v>2.2500000000000004</v>
      </c>
    </row>
    <row r="14" spans="1:19" ht="14.25">
      <c r="A14" s="3" t="s">
        <v>23</v>
      </c>
      <c r="B14" s="3">
        <v>0.23</v>
      </c>
      <c r="C14" s="3">
        <v>0.23</v>
      </c>
      <c r="D14" s="3">
        <v>0.23</v>
      </c>
      <c r="E14" s="3">
        <v>0.16</v>
      </c>
      <c r="F14" s="3">
        <v>0.08</v>
      </c>
      <c r="G14" s="3">
        <v>0.09</v>
      </c>
      <c r="H14" s="3">
        <v>0.09</v>
      </c>
      <c r="I14" s="3">
        <v>0.09</v>
      </c>
      <c r="J14" s="3">
        <v>0.09</v>
      </c>
      <c r="K14" s="3">
        <v>0.09</v>
      </c>
      <c r="L14" s="3">
        <v>0.09</v>
      </c>
      <c r="M14" s="3">
        <v>0.09</v>
      </c>
      <c r="N14" s="3">
        <v>0.09</v>
      </c>
      <c r="O14" s="3">
        <v>0.09</v>
      </c>
      <c r="P14" s="3">
        <v>0.22</v>
      </c>
      <c r="Q14" s="3">
        <v>0.22</v>
      </c>
      <c r="R14" s="3">
        <v>0.07</v>
      </c>
      <c r="S14" s="3">
        <f>SUM(B14:R14)</f>
        <v>2.2500000000000004</v>
      </c>
    </row>
    <row r="16" spans="1:19" ht="15">
      <c r="A16" s="91" t="s">
        <v>126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1"/>
      <c r="P16" s="1"/>
      <c r="Q16" s="1"/>
      <c r="R16" s="1"/>
      <c r="S16" s="1"/>
    </row>
    <row r="17" spans="1:19" ht="51.75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2" t="s">
        <v>25</v>
      </c>
      <c r="J17" s="2" t="s">
        <v>11</v>
      </c>
      <c r="K17" s="2" t="s">
        <v>12</v>
      </c>
      <c r="L17" s="2" t="s">
        <v>13</v>
      </c>
      <c r="M17" s="2" t="s">
        <v>14</v>
      </c>
      <c r="N17" s="2" t="s">
        <v>15</v>
      </c>
      <c r="O17" s="2" t="s">
        <v>16</v>
      </c>
      <c r="P17" s="2" t="s">
        <v>26</v>
      </c>
      <c r="Q17" s="2" t="s">
        <v>27</v>
      </c>
      <c r="R17" s="2" t="s">
        <v>19</v>
      </c>
      <c r="S17" s="2" t="s">
        <v>20</v>
      </c>
    </row>
    <row r="18" spans="2:19" ht="14.2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2">
        <v>12</v>
      </c>
      <c r="N18" s="2">
        <v>13</v>
      </c>
      <c r="O18" s="2">
        <v>14</v>
      </c>
      <c r="P18" s="2">
        <v>15</v>
      </c>
      <c r="Q18" s="2">
        <v>16</v>
      </c>
      <c r="R18" s="2">
        <v>17</v>
      </c>
      <c r="S18" s="2"/>
    </row>
    <row r="19" spans="1:19" ht="14.25">
      <c r="A19" s="3" t="s">
        <v>21</v>
      </c>
      <c r="B19" s="3">
        <f>3*35</f>
        <v>105</v>
      </c>
      <c r="C19" s="3">
        <v>105</v>
      </c>
      <c r="D19" s="3">
        <v>105</v>
      </c>
      <c r="E19" s="3">
        <v>70</v>
      </c>
      <c r="F19" s="3">
        <v>35</v>
      </c>
      <c r="G19" s="3">
        <v>52</v>
      </c>
      <c r="H19" s="3">
        <v>52</v>
      </c>
      <c r="I19" s="3">
        <v>35</v>
      </c>
      <c r="J19" s="3">
        <v>70</v>
      </c>
      <c r="K19" s="3">
        <v>70</v>
      </c>
      <c r="L19" s="3">
        <v>35</v>
      </c>
      <c r="M19" s="3">
        <v>52</v>
      </c>
      <c r="N19" s="3">
        <v>70</v>
      </c>
      <c r="O19" s="3"/>
      <c r="P19" s="3">
        <v>70</v>
      </c>
      <c r="Q19" s="3">
        <f>35*4</f>
        <v>140</v>
      </c>
      <c r="R19" s="3"/>
      <c r="S19" s="3">
        <f>SUM(B19:R19)</f>
        <v>1066</v>
      </c>
    </row>
    <row r="20" spans="1:19" ht="14.25">
      <c r="A20" s="3" t="s">
        <v>22</v>
      </c>
      <c r="B20" s="3">
        <v>122</v>
      </c>
      <c r="C20" s="3">
        <v>122</v>
      </c>
      <c r="D20" s="3">
        <v>105</v>
      </c>
      <c r="E20" s="3">
        <v>70</v>
      </c>
      <c r="F20" s="3">
        <v>35</v>
      </c>
      <c r="G20" s="3">
        <v>35</v>
      </c>
      <c r="H20" s="3">
        <v>35</v>
      </c>
      <c r="I20" s="3">
        <v>35</v>
      </c>
      <c r="J20" s="3">
        <v>70</v>
      </c>
      <c r="K20" s="3">
        <v>70</v>
      </c>
      <c r="L20" s="3">
        <v>52</v>
      </c>
      <c r="M20" s="3">
        <v>52</v>
      </c>
      <c r="N20" s="3">
        <v>52</v>
      </c>
      <c r="O20" s="3"/>
      <c r="P20" s="3">
        <v>70</v>
      </c>
      <c r="Q20" s="3">
        <v>140</v>
      </c>
      <c r="R20" s="3"/>
      <c r="S20" s="3">
        <f>SUM(B20:R20)</f>
        <v>1065</v>
      </c>
    </row>
    <row r="21" spans="1:19" ht="14.25">
      <c r="A21" s="3" t="s">
        <v>23</v>
      </c>
      <c r="B21" s="3">
        <v>105</v>
      </c>
      <c r="C21" s="3">
        <v>122</v>
      </c>
      <c r="D21" s="3">
        <v>105</v>
      </c>
      <c r="E21" s="3">
        <v>70</v>
      </c>
      <c r="F21" s="3">
        <v>35</v>
      </c>
      <c r="G21" s="3">
        <v>52</v>
      </c>
      <c r="H21" s="3">
        <v>52</v>
      </c>
      <c r="I21" s="3">
        <v>35</v>
      </c>
      <c r="J21" s="3">
        <v>70</v>
      </c>
      <c r="K21" s="3">
        <v>70</v>
      </c>
      <c r="L21" s="3">
        <v>52</v>
      </c>
      <c r="M21" s="3">
        <v>35</v>
      </c>
      <c r="N21" s="3">
        <v>52</v>
      </c>
      <c r="O21" s="3"/>
      <c r="P21" s="3">
        <v>70</v>
      </c>
      <c r="Q21" s="3">
        <v>140</v>
      </c>
      <c r="R21" s="3"/>
      <c r="S21" s="3">
        <f>SUM(B21:R21)</f>
        <v>1065</v>
      </c>
    </row>
    <row r="22" spans="1:14" ht="15">
      <c r="A22" s="91" t="s">
        <v>24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ht="14.25">
      <c r="A23" s="1"/>
    </row>
    <row r="24" spans="1:19" ht="39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H24" s="2" t="s">
        <v>9</v>
      </c>
      <c r="I24" s="2" t="s">
        <v>10</v>
      </c>
      <c r="J24" s="2" t="s">
        <v>11</v>
      </c>
      <c r="K24" s="2" t="s">
        <v>12</v>
      </c>
      <c r="L24" s="2" t="s">
        <v>13</v>
      </c>
      <c r="M24" s="2" t="s">
        <v>14</v>
      </c>
      <c r="N24" s="2" t="s">
        <v>15</v>
      </c>
      <c r="O24" s="2" t="s">
        <v>16</v>
      </c>
      <c r="P24" s="2" t="s">
        <v>17</v>
      </c>
      <c r="Q24" s="2" t="s">
        <v>18</v>
      </c>
      <c r="R24" s="2" t="s">
        <v>19</v>
      </c>
      <c r="S24" s="2" t="s">
        <v>20</v>
      </c>
    </row>
    <row r="25" spans="1:19" ht="14.25">
      <c r="A25" s="2"/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/>
    </row>
    <row r="26" spans="1:19" ht="14.25">
      <c r="A26" s="3" t="s">
        <v>21</v>
      </c>
      <c r="B26" s="4">
        <v>0.22</v>
      </c>
      <c r="C26" s="4">
        <v>0.22</v>
      </c>
      <c r="D26" s="4">
        <v>0.22</v>
      </c>
      <c r="E26" s="4">
        <v>0.15</v>
      </c>
      <c r="F26" s="4">
        <v>0.07</v>
      </c>
      <c r="G26" s="4">
        <v>0.11</v>
      </c>
      <c r="H26" s="4">
        <v>0.11</v>
      </c>
      <c r="I26" s="4">
        <v>0.07</v>
      </c>
      <c r="J26" s="4">
        <v>0.15</v>
      </c>
      <c r="K26" s="4">
        <v>0.15</v>
      </c>
      <c r="L26" s="4">
        <v>0.07</v>
      </c>
      <c r="M26" s="4">
        <v>0.11</v>
      </c>
      <c r="N26" s="4">
        <v>0.15</v>
      </c>
      <c r="O26" s="4">
        <v>0</v>
      </c>
      <c r="P26" s="4">
        <v>0.15</v>
      </c>
      <c r="Q26" s="4">
        <v>0.3</v>
      </c>
      <c r="R26" s="3"/>
      <c r="S26" s="3">
        <v>2.25</v>
      </c>
    </row>
    <row r="27" spans="1:19" ht="14.25">
      <c r="A27" s="3" t="s">
        <v>22</v>
      </c>
      <c r="B27" s="4">
        <v>0.26</v>
      </c>
      <c r="C27" s="4">
        <v>0.26</v>
      </c>
      <c r="D27" s="4">
        <v>0.22</v>
      </c>
      <c r="E27" s="4">
        <v>0.15</v>
      </c>
      <c r="F27" s="4">
        <v>0.07</v>
      </c>
      <c r="G27" s="4">
        <v>0.07</v>
      </c>
      <c r="H27" s="4">
        <v>0.07</v>
      </c>
      <c r="I27" s="4">
        <v>0.07</v>
      </c>
      <c r="J27" s="4">
        <v>0.15</v>
      </c>
      <c r="K27" s="4">
        <v>0.15</v>
      </c>
      <c r="L27" s="4">
        <v>0.11</v>
      </c>
      <c r="M27" s="4">
        <v>0.11</v>
      </c>
      <c r="N27" s="4">
        <v>0.11</v>
      </c>
      <c r="O27" s="4">
        <v>0</v>
      </c>
      <c r="P27" s="4">
        <v>0.15</v>
      </c>
      <c r="Q27" s="4">
        <v>0.3</v>
      </c>
      <c r="R27" s="3"/>
      <c r="S27" s="3">
        <v>2.2500000000000004</v>
      </c>
    </row>
    <row r="28" spans="1:19" ht="14.25">
      <c r="A28" s="3" t="s">
        <v>23</v>
      </c>
      <c r="B28" s="4">
        <v>0.22</v>
      </c>
      <c r="C28" s="4">
        <v>0.26</v>
      </c>
      <c r="D28" s="4">
        <v>0.22</v>
      </c>
      <c r="E28" s="4">
        <v>0.15</v>
      </c>
      <c r="F28" s="4">
        <v>0.07</v>
      </c>
      <c r="G28" s="4">
        <v>0.11</v>
      </c>
      <c r="H28" s="4">
        <v>0.11</v>
      </c>
      <c r="I28" s="4">
        <v>0.07</v>
      </c>
      <c r="J28" s="4">
        <v>0.15</v>
      </c>
      <c r="K28" s="4">
        <v>0.15</v>
      </c>
      <c r="L28" s="4">
        <v>0.11</v>
      </c>
      <c r="M28" s="4">
        <v>0.07</v>
      </c>
      <c r="N28" s="4">
        <v>0.11</v>
      </c>
      <c r="O28" s="4">
        <v>0</v>
      </c>
      <c r="P28" s="4">
        <v>0.15</v>
      </c>
      <c r="Q28" s="4">
        <v>0.3</v>
      </c>
      <c r="R28" s="3"/>
      <c r="S28" s="3">
        <v>2.2500000000000004</v>
      </c>
    </row>
    <row r="31" spans="2:17" ht="14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ht="14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ht="14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</sheetData>
  <sheetProtection/>
  <mergeCells count="5">
    <mergeCell ref="A22:N22"/>
    <mergeCell ref="A1:S1"/>
    <mergeCell ref="A2:N2"/>
    <mergeCell ref="A8:N8"/>
    <mergeCell ref="A16:N16"/>
  </mergeCells>
  <printOptions/>
  <pageMargins left="0.5" right="0.31" top="0.38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HOAN</dc:creator>
  <cp:keywords/>
  <dc:description/>
  <cp:lastModifiedBy>AD</cp:lastModifiedBy>
  <cp:lastPrinted>2021-07-13T03:59:43Z</cp:lastPrinted>
  <dcterms:created xsi:type="dcterms:W3CDTF">2021-04-27T22:39:43Z</dcterms:created>
  <dcterms:modified xsi:type="dcterms:W3CDTF">2021-07-13T03:59:54Z</dcterms:modified>
  <cp:category/>
  <cp:version/>
  <cp:contentType/>
  <cp:contentStatus/>
</cp:coreProperties>
</file>