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8700" activeTab="0"/>
  </bookViews>
  <sheets>
    <sheet name="Biểu 01" sheetId="1" r:id="rId1"/>
    <sheet name="Biểu 02" sheetId="2" r:id="rId2"/>
  </sheets>
  <definedNames>
    <definedName name="_xlnm.Print_Titles" localSheetId="0">'Biểu 01'!$6:$7</definedName>
    <definedName name="_xlnm.Print_Titles" localSheetId="1">'Biểu 02'!$5:$6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8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<sst xmlns="http://schemas.openxmlformats.org/spreadsheetml/2006/main" count="1827" uniqueCount="1115">
  <si>
    <t>TT</t>
  </si>
  <si>
    <t>Tổng số thôn</t>
  </si>
  <si>
    <t>Hộ</t>
  </si>
  <si>
    <t>Nghèo</t>
  </si>
  <si>
    <t>Các điều kiện kèm theo</t>
  </si>
  <si>
    <t>Ghi chú</t>
  </si>
  <si>
    <t>Tổng số hộ</t>
  </si>
  <si>
    <t>Số hộ DTTS</t>
  </si>
  <si>
    <t>Tỷ lệ (%)</t>
  </si>
  <si>
    <t>Tống số hộ nghèo</t>
  </si>
  <si>
    <t>Số hộ nghèo DTTS</t>
  </si>
  <si>
    <t>ĐK1</t>
  </si>
  <si>
    <t>ĐK2</t>
  </si>
  <si>
    <t>ĐK3</t>
  </si>
  <si>
    <t>ĐK4</t>
  </si>
  <si>
    <t>DANH SÁCH CÁC XÃ VÙNG DÂN TỘC THIỂU SỐ VÀ MIỀN NÚI</t>
  </si>
  <si>
    <t>PHÂN THEO TRÌNH ĐỘ PHÁT TRIỂN</t>
  </si>
  <si>
    <t xml:space="preserve">Tổng số xã </t>
  </si>
  <si>
    <t>Tên xã, thôn</t>
  </si>
  <si>
    <t>DANH SÁCH CÁC THÔN ĐẶC BIỆT KHÓ KHĂN VÙNG DÂN TỘC THIỂU SỐ VÀ MIỀN NÚI</t>
  </si>
  <si>
    <t>III</t>
  </si>
  <si>
    <t>I</t>
  </si>
  <si>
    <t>X</t>
  </si>
  <si>
    <t>NTM</t>
  </si>
  <si>
    <t>II</t>
  </si>
  <si>
    <t xml:space="preserve">Tổng số hộ </t>
  </si>
  <si>
    <t>IV</t>
  </si>
  <si>
    <t>Thuộc khu vực</t>
  </si>
  <si>
    <t>Thôn thuộc diện ĐBKK</t>
  </si>
  <si>
    <t>Xã thuộc khu vực</t>
  </si>
  <si>
    <t>V</t>
  </si>
  <si>
    <t>Đồng Tâm</t>
  </si>
  <si>
    <t>A</t>
  </si>
  <si>
    <t>Xã Phúc Sơn</t>
  </si>
  <si>
    <t>Xã An Dương</t>
  </si>
  <si>
    <t>Xã Lan Giới</t>
  </si>
  <si>
    <t>Xã Liên Sơn</t>
  </si>
  <si>
    <t>HUYỆN LẠNG GIANG</t>
  </si>
  <si>
    <t>Xã Hương Sơn</t>
  </si>
  <si>
    <t>Đồng Lạc</t>
  </si>
  <si>
    <t>B</t>
  </si>
  <si>
    <t>Đồng Tiến</t>
  </si>
  <si>
    <t>Xã Yên Mỹ</t>
  </si>
  <si>
    <t>Xã Hương Lạc</t>
  </si>
  <si>
    <t>Tên Huyện/ xã</t>
  </si>
  <si>
    <t>HUYỆN SƠN ĐỘNG</t>
  </si>
  <si>
    <t>Thị trấn An Châu</t>
  </si>
  <si>
    <t>Tổ dân phố số 1</t>
  </si>
  <si>
    <t>Tổ dân phố số 3</t>
  </si>
  <si>
    <t>Tổ dân phố số 4</t>
  </si>
  <si>
    <t>Tổ dân phố số 5</t>
  </si>
  <si>
    <t>Tổ dân phố Cại</t>
  </si>
  <si>
    <t>x</t>
  </si>
  <si>
    <t>Tổ dân phố Đình</t>
  </si>
  <si>
    <t>Tổ dân phố Thượng 1</t>
  </si>
  <si>
    <t>Tổ dân phố Thượng 2</t>
  </si>
  <si>
    <t>Tổ dân phố Hạ 1</t>
  </si>
  <si>
    <t>Tổ dân phố Hạ 2</t>
  </si>
  <si>
    <t>Tổ dân phố Phe</t>
  </si>
  <si>
    <t>Tổ dân phố Lừa</t>
  </si>
  <si>
    <t>Tổ dân phố Lốt</t>
  </si>
  <si>
    <t>Tổ dân phố Ké</t>
  </si>
  <si>
    <t>Tổ dân phố Mỏ</t>
  </si>
  <si>
    <t>Thị trấn Tây Yên Tử</t>
  </si>
  <si>
    <t>Tổ dân phố Mậu</t>
  </si>
  <si>
    <t>Tổ dân phố Thanh Chung</t>
  </si>
  <si>
    <t>Tổ dân phố Bài</t>
  </si>
  <si>
    <t>Tổ dân phố Đoàn Kết</t>
  </si>
  <si>
    <t>Tổ dân phố Đồng Rì</t>
  </si>
  <si>
    <t>Tổ dân phố Thống Nhất</t>
  </si>
  <si>
    <t>Tổ dân phố Néo</t>
  </si>
  <si>
    <t>Xã An Lạc</t>
  </si>
  <si>
    <t>Xã Hữu Sản</t>
  </si>
  <si>
    <t>Xã Vân Sơn</t>
  </si>
  <si>
    <t>VI</t>
  </si>
  <si>
    <t>Xã Lệ Viễn</t>
  </si>
  <si>
    <t>VII</t>
  </si>
  <si>
    <t>Xã Vĩnh An</t>
  </si>
  <si>
    <t>VIII</t>
  </si>
  <si>
    <t>Xã An Bá</t>
  </si>
  <si>
    <t>IX</t>
  </si>
  <si>
    <t>Xã Cẩm Đàn</t>
  </si>
  <si>
    <t>Xã Giáo Liêm</t>
  </si>
  <si>
    <t>XI</t>
  </si>
  <si>
    <t>Xã Đại Sơn</t>
  </si>
  <si>
    <t>Tân Hiệp</t>
  </si>
  <si>
    <t>XII</t>
  </si>
  <si>
    <t>XIII</t>
  </si>
  <si>
    <t>Xã Thanh Luận</t>
  </si>
  <si>
    <t>XIV</t>
  </si>
  <si>
    <t>Xã Dương Hưu</t>
  </si>
  <si>
    <t>XV</t>
  </si>
  <si>
    <t>Xã Yên Định</t>
  </si>
  <si>
    <t>XVI</t>
  </si>
  <si>
    <t>Xã Tuấn Đạo</t>
  </si>
  <si>
    <t>Xã Long Sơn</t>
  </si>
  <si>
    <t>Thôn Tảu</t>
  </si>
  <si>
    <t>Thôn Thượng</t>
  </si>
  <si>
    <t>Thôn Đẫng</t>
  </si>
  <si>
    <t>Thôn Hạ</t>
  </si>
  <si>
    <t>Thanh Hương</t>
  </si>
  <si>
    <t>C</t>
  </si>
  <si>
    <t>82,45</t>
  </si>
  <si>
    <t>20,55</t>
  </si>
  <si>
    <t>92,48</t>
  </si>
  <si>
    <t>20,74</t>
  </si>
  <si>
    <t>99,34</t>
  </si>
  <si>
    <t>Thôn Trạm</t>
  </si>
  <si>
    <t>Thôn Đảng</t>
  </si>
  <si>
    <t>Thôn Xé Mòng</t>
  </si>
  <si>
    <t>Thôn Đồn Cây Lâm</t>
  </si>
  <si>
    <t>Thôn Rãng</t>
  </si>
  <si>
    <t>22,82</t>
  </si>
  <si>
    <t>38,22</t>
  </si>
  <si>
    <t>32,18</t>
  </si>
  <si>
    <t>76,39</t>
  </si>
  <si>
    <t>Thôn Đấp</t>
  </si>
  <si>
    <t>Thôn Cầu Sắt</t>
  </si>
  <si>
    <t>Thôn Đồng Mậm</t>
  </si>
  <si>
    <t>Thôn Cổ Vài</t>
  </si>
  <si>
    <t>Thôn Tam Chẽ</t>
  </si>
  <si>
    <t>29,37</t>
  </si>
  <si>
    <t>58,92</t>
  </si>
  <si>
    <t>Thôn Cái Cặn</t>
  </si>
  <si>
    <t>Thôn Khuôn Trang</t>
  </si>
  <si>
    <t>Thôn Hợp Thành</t>
  </si>
  <si>
    <t>Thôn Đồng Phai</t>
  </si>
  <si>
    <t>Thôn Héo A</t>
  </si>
  <si>
    <t>Thôn Na Hem</t>
  </si>
  <si>
    <t>28,72</t>
  </si>
  <si>
    <t>66,4</t>
  </si>
  <si>
    <t>Thôn Suối Chạc</t>
  </si>
  <si>
    <t>Thôn Rì</t>
  </si>
  <si>
    <t>Thôn Chả</t>
  </si>
  <si>
    <t>Thôn Vựa Ngoài</t>
  </si>
  <si>
    <t>Thôn Vựa Trong</t>
  </si>
  <si>
    <t>Thôn Cầu Nhạc</t>
  </si>
  <si>
    <t>Thôn Niêng</t>
  </si>
  <si>
    <t>Thôn Cống Lầu</t>
  </si>
  <si>
    <t>19,31</t>
  </si>
  <si>
    <t>97,09</t>
  </si>
  <si>
    <t>87.5</t>
  </si>
  <si>
    <t>24,37</t>
  </si>
  <si>
    <t>11,58</t>
  </si>
  <si>
    <t>86,49</t>
  </si>
  <si>
    <t>9,34</t>
  </si>
  <si>
    <t>68,52</t>
  </si>
  <si>
    <t>7,4</t>
  </si>
  <si>
    <t>91,84</t>
  </si>
  <si>
    <t>2,25</t>
  </si>
  <si>
    <t>35,29</t>
  </si>
  <si>
    <t>4,3</t>
  </si>
  <si>
    <t>82,18</t>
  </si>
  <si>
    <t>8,42</t>
  </si>
  <si>
    <t>79,7</t>
  </si>
  <si>
    <t>2,21</t>
  </si>
  <si>
    <t>69,81</t>
  </si>
  <si>
    <t>Thôn Vành Dây</t>
  </si>
  <si>
    <t>Thôn Trại Mới</t>
  </si>
  <si>
    <t>Thôn Chão</t>
  </si>
  <si>
    <t>Thôn Núi Lều</t>
  </si>
  <si>
    <t>Thôn Thái Hòa</t>
  </si>
  <si>
    <t>Thôn Dọc Mùng</t>
  </si>
  <si>
    <t>Thôn Hạ Long</t>
  </si>
  <si>
    <t>Thôn Lim</t>
  </si>
  <si>
    <t>Thôn Muối</t>
  </si>
  <si>
    <t>Thôn Bèo</t>
  </si>
  <si>
    <t>XVII</t>
  </si>
  <si>
    <t>6,04</t>
  </si>
  <si>
    <t>Thôn Hố Bông</t>
  </si>
  <si>
    <t>XVIII</t>
  </si>
  <si>
    <t>3,19</t>
  </si>
  <si>
    <t>56,72</t>
  </si>
  <si>
    <t>XIX</t>
  </si>
  <si>
    <t>4,58</t>
  </si>
  <si>
    <t>75,81</t>
  </si>
  <si>
    <t>XX</t>
  </si>
  <si>
    <t>3,64</t>
  </si>
  <si>
    <t>63,79</t>
  </si>
  <si>
    <t>XXI</t>
  </si>
  <si>
    <t>2,42</t>
  </si>
  <si>
    <t>51,85</t>
  </si>
  <si>
    <t>Thôn Chay</t>
  </si>
  <si>
    <t>Thôn Cầu Chét</t>
  </si>
  <si>
    <t>Thôn Mai Tô</t>
  </si>
  <si>
    <t>Thôn Phì</t>
  </si>
  <si>
    <t>XXII</t>
  </si>
  <si>
    <t>2,14</t>
  </si>
  <si>
    <t>41,3</t>
  </si>
  <si>
    <t>Thôn Lâm</t>
  </si>
  <si>
    <t>Thôn Cảnh</t>
  </si>
  <si>
    <t>Thôn Thủ Dương</t>
  </si>
  <si>
    <t>Thôn Nam Sơn</t>
  </si>
  <si>
    <t>Thôn Bến Huyện</t>
  </si>
  <si>
    <t>Thôn Cầu Meo</t>
  </si>
  <si>
    <t>Thôn Hòn Tròn</t>
  </si>
  <si>
    <t>Thôn Biềng</t>
  </si>
  <si>
    <t>Thôn Nam Điện</t>
  </si>
  <si>
    <t>XXIII</t>
  </si>
  <si>
    <t>1,44</t>
  </si>
  <si>
    <t>57,14</t>
  </si>
  <si>
    <t>83.3</t>
  </si>
  <si>
    <t>XXIV</t>
  </si>
  <si>
    <t>1,38</t>
  </si>
  <si>
    <t>29,41</t>
  </si>
  <si>
    <t>Thôn Sậy To</t>
  </si>
  <si>
    <t>Thôn Mịn To</t>
  </si>
  <si>
    <t>Thôn Mịn Con</t>
  </si>
  <si>
    <t>Thôn Thanh Tân</t>
  </si>
  <si>
    <t>Thôn Thanh An</t>
  </si>
  <si>
    <t>Thôn Thanh Cầu</t>
  </si>
  <si>
    <t>XXV</t>
  </si>
  <si>
    <t>1,01</t>
  </si>
  <si>
    <t>53,19</t>
  </si>
  <si>
    <t>XXVI</t>
  </si>
  <si>
    <t>1,67</t>
  </si>
  <si>
    <t>XXVII</t>
  </si>
  <si>
    <t>Thị trấn Chũ</t>
  </si>
  <si>
    <t>XXVIII</t>
  </si>
  <si>
    <t>Thôn Trại 1</t>
  </si>
  <si>
    <t>Thôn Đầm</t>
  </si>
  <si>
    <t>Thôn Cầu Đất</t>
  </si>
  <si>
    <t>Thôn Mào Gà</t>
  </si>
  <si>
    <t>Thôn Kim 1</t>
  </si>
  <si>
    <t>Thôn Kim 2</t>
  </si>
  <si>
    <t>Thôn Kim 3</t>
  </si>
  <si>
    <t>Thôn Chể</t>
  </si>
  <si>
    <t>Thôn Phượng Khanh</t>
  </si>
  <si>
    <t>Thôn Hạ Mã</t>
  </si>
  <si>
    <t>Thôn Cầu Từ</t>
  </si>
  <si>
    <t>Thôn Phú Bòng</t>
  </si>
  <si>
    <t>Thôn Từ Xuyên</t>
  </si>
  <si>
    <t>Thôn Ải</t>
  </si>
  <si>
    <t>Thôn Phượng Khê</t>
  </si>
  <si>
    <t>XXIX</t>
  </si>
  <si>
    <t>Thôn Đồng Trắng</t>
  </si>
  <si>
    <t>Thôn Hòa Mục</t>
  </si>
  <si>
    <t>Thôn Đông Mai</t>
  </si>
  <si>
    <t>Thôn Ngọc Nương</t>
  </si>
  <si>
    <t>Thôn Xuân An</t>
  </si>
  <si>
    <t>Thôn An Phú 1</t>
  </si>
  <si>
    <t>Thôn An Phú 2</t>
  </si>
  <si>
    <t>Thôn An Phú 3</t>
  </si>
  <si>
    <t>Thôn Tân Giang</t>
  </si>
  <si>
    <t>D</t>
  </si>
  <si>
    <t>HUYỆN LỤC NGẠN</t>
  </si>
  <si>
    <t>46,06</t>
  </si>
  <si>
    <t>20,5</t>
  </si>
  <si>
    <t>59,54</t>
  </si>
  <si>
    <t>99,45</t>
  </si>
  <si>
    <t>32,70</t>
  </si>
  <si>
    <t>70,95</t>
  </si>
  <si>
    <t>74,70</t>
  </si>
  <si>
    <t>56,53</t>
  </si>
  <si>
    <t>64,01</t>
  </si>
  <si>
    <t>96,25</t>
  </si>
  <si>
    <t>38,69</t>
  </si>
  <si>
    <t>58,58</t>
  </si>
  <si>
    <t>90,43</t>
  </si>
  <si>
    <t>39,1</t>
  </si>
  <si>
    <t>40,23</t>
  </si>
  <si>
    <t>65,86</t>
  </si>
  <si>
    <t>78,86</t>
  </si>
  <si>
    <t>74,11</t>
  </si>
  <si>
    <t>63,40</t>
  </si>
  <si>
    <t>Thị Trấn Chũ</t>
  </si>
  <si>
    <t>27,2</t>
  </si>
  <si>
    <t>25,73</t>
  </si>
  <si>
    <t>Đồng Vương</t>
  </si>
  <si>
    <t>Canh Nậu</t>
  </si>
  <si>
    <t>Tiến Thắng</t>
  </si>
  <si>
    <t>Đồng Hưu</t>
  </si>
  <si>
    <t>Đông Sơn</t>
  </si>
  <si>
    <t>Xuân Lương</t>
  </si>
  <si>
    <t>Tam Tiến</t>
  </si>
  <si>
    <t>Tam Hiệp</t>
  </si>
  <si>
    <t>Hồng Kỳ</t>
  </si>
  <si>
    <t>Đồng Kỳ</t>
  </si>
  <si>
    <t>HUYỆN YÊN THẾ</t>
  </si>
  <si>
    <t>Xã Đồng Vương</t>
  </si>
  <si>
    <t>Xã Đồng Tiến</t>
  </si>
  <si>
    <t>Bản Đồng An</t>
  </si>
  <si>
    <t>Bản Cây Vối</t>
  </si>
  <si>
    <t>Bản Khe Ngọn</t>
  </si>
  <si>
    <t>Bản Gốc Bòng</t>
  </si>
  <si>
    <t>Xã Canh Nậu</t>
  </si>
  <si>
    <t>Bản Trại Sông</t>
  </si>
  <si>
    <t>Bản Gốc Dổi</t>
  </si>
  <si>
    <t>Bản Nà Táng</t>
  </si>
  <si>
    <t>Bản Còn Trang</t>
  </si>
  <si>
    <t>Bản Thia</t>
  </si>
  <si>
    <t>Bản Chay</t>
  </si>
  <si>
    <t>Bản Đình</t>
  </si>
  <si>
    <t>Bản Đồng Cả</t>
  </si>
  <si>
    <t>Bản Khuôn Đống</t>
  </si>
  <si>
    <t>Bản Đống Cao</t>
  </si>
  <si>
    <t>Bản Lò Than</t>
  </si>
  <si>
    <t>Bản Ao Tuần</t>
  </si>
  <si>
    <t xml:space="preserve">Bản Đồn </t>
  </si>
  <si>
    <t>Bản Dốc Đơ</t>
  </si>
  <si>
    <t>Xã Tiến Thắng</t>
  </si>
  <si>
    <t>Thôn Rừng Chiềng</t>
  </si>
  <si>
    <t>Thôn Song Sơn</t>
  </si>
  <si>
    <t>Thôn Hố Luồng</t>
  </si>
  <si>
    <t>Thôn Hợp Thắng</t>
  </si>
  <si>
    <t>Thôn Đồng Cờ</t>
  </si>
  <si>
    <t>Thôn La Thành</t>
  </si>
  <si>
    <t>Thôn Tiến Trung</t>
  </si>
  <si>
    <t>Thôn Tiến Thịnh</t>
  </si>
  <si>
    <t>Thôn Tiến Bộ</t>
  </si>
  <si>
    <t>Xã Tân Hiệp</t>
  </si>
  <si>
    <t>Thôn Tân Gia</t>
  </si>
  <si>
    <t>Thôn Am</t>
  </si>
  <si>
    <t>Thôn Đìa</t>
  </si>
  <si>
    <t>Thôn Đồng Gia</t>
  </si>
  <si>
    <t>Thôn Đồng Tâm</t>
  </si>
  <si>
    <t>Thôn Luộc Giới</t>
  </si>
  <si>
    <t>Thôn Hoàng Long</t>
  </si>
  <si>
    <t>Thôn Chùa</t>
  </si>
  <si>
    <t>Thôn Đồng Bài</t>
  </si>
  <si>
    <t>Thôn Đồng Bông</t>
  </si>
  <si>
    <t>Xã Đông Hưu</t>
  </si>
  <si>
    <t>Thôn Mỏ Hương</t>
  </si>
  <si>
    <t>Thôn Gia Bình</t>
  </si>
  <si>
    <t>Thôn Suối Dọc</t>
  </si>
  <si>
    <t>Thôn Cổng Châu</t>
  </si>
  <si>
    <t>Thôn Đèo Cà</t>
  </si>
  <si>
    <t>Thôn Trại Tre</t>
  </si>
  <si>
    <t>Thôn Đèo Sặt</t>
  </si>
  <si>
    <t>Thôn Ao Gáo</t>
  </si>
  <si>
    <t>Thôn Trại Vanh</t>
  </si>
  <si>
    <t>Thôn Thái Hà</t>
  </si>
  <si>
    <t>Thôn Bãi Gianh</t>
  </si>
  <si>
    <t>Xã Đông Sơn</t>
  </si>
  <si>
    <t>Thôn Hố Dích</t>
  </si>
  <si>
    <t>Thôn Ao Cạn</t>
  </si>
  <si>
    <t>Thôn Cầu Gụ</t>
  </si>
  <si>
    <t>Thôn Bo Chợ</t>
  </si>
  <si>
    <t>Thôn Đền Quynh</t>
  </si>
  <si>
    <t>Thôn Đền Trắng</t>
  </si>
  <si>
    <t>Thôn Đồi Lánh</t>
  </si>
  <si>
    <t>Thôn Đông Kênh</t>
  </si>
  <si>
    <t>Thôn Bến Trăm</t>
  </si>
  <si>
    <t>Thôn Cà Ngo</t>
  </si>
  <si>
    <t>Thôn Đồi Hồng</t>
  </si>
  <si>
    <t>Thôn Vi Sơn</t>
  </si>
  <si>
    <t>Thôn Trường Sơn</t>
  </si>
  <si>
    <t>Bản Xuân Môi</t>
  </si>
  <si>
    <t>Bản Na Lu</t>
  </si>
  <si>
    <t>Bản Làng Dưới</t>
  </si>
  <si>
    <t>Bản Nam Cầu</t>
  </si>
  <si>
    <t>Bản Mỏ</t>
  </si>
  <si>
    <t>Bản Tam Kha</t>
  </si>
  <si>
    <t>Bản Đồng Gia</t>
  </si>
  <si>
    <t>Bản Làng Trên</t>
  </si>
  <si>
    <t>Bản Cầu Nhãn</t>
  </si>
  <si>
    <t>Bản Đồng Gián</t>
  </si>
  <si>
    <t>Bản Nghè</t>
  </si>
  <si>
    <t>Bản Thượng Đồng</t>
  </si>
  <si>
    <t>Bản Ven</t>
  </si>
  <si>
    <t>Bản Xoan</t>
  </si>
  <si>
    <t>Bản Bãi Lát</t>
  </si>
  <si>
    <t>Bản Diễn</t>
  </si>
  <si>
    <t>Bản Chàm</t>
  </si>
  <si>
    <t>Bản Mỏ Trạng</t>
  </si>
  <si>
    <t>Bản Trại Lốt</t>
  </si>
  <si>
    <t>Bản Rừng Dài</t>
  </si>
  <si>
    <t>Bản Thị Cùng</t>
  </si>
  <si>
    <t>Bản Núi Lim</t>
  </si>
  <si>
    <t>Bản Quỳnh Lâu</t>
  </si>
  <si>
    <t>Bản Đồng Tiên</t>
  </si>
  <si>
    <t>Bản Núi Bà</t>
  </si>
  <si>
    <t>Bản Hố Tre</t>
  </si>
  <si>
    <t>Thôn Trại Cọ</t>
  </si>
  <si>
    <t>Thôn Yên Thế</t>
  </si>
  <si>
    <t>Thôn Đồng Mơ</t>
  </si>
  <si>
    <t>Thôn Đền Cô</t>
  </si>
  <si>
    <t>Bản Hom</t>
  </si>
  <si>
    <t>Bản Đồng Thép</t>
  </si>
  <si>
    <t>Thôn Tiếu</t>
  </si>
  <si>
    <t>Thôn Đền</t>
  </si>
  <si>
    <t>Thôn Vàng</t>
  </si>
  <si>
    <t>Thôn Thiều</t>
  </si>
  <si>
    <t>Thôn Trại Cả</t>
  </si>
  <si>
    <t>Thôn Cây Gạo</t>
  </si>
  <si>
    <t>Thôn Chỉ Chòe</t>
  </si>
  <si>
    <t>Thôn Cầu Tư</t>
  </si>
  <si>
    <t>Thôn Làng Ba</t>
  </si>
  <si>
    <t>Thôn Trại Hồng</t>
  </si>
  <si>
    <t>Thôn Trại Hồng Nam</t>
  </si>
  <si>
    <t>Thôn Trại Nhất</t>
  </si>
  <si>
    <t>Thôn Đền Giếng</t>
  </si>
  <si>
    <t>Thôn Đồng Nghĩa</t>
  </si>
  <si>
    <t>Thôn Trại Sáu</t>
  </si>
  <si>
    <t>Thôn Trại Nhì</t>
  </si>
  <si>
    <t>Thôn Đền Hồng</t>
  </si>
  <si>
    <t>Thôn Cống Huyện</t>
  </si>
  <si>
    <t>Thôn Ngò 1</t>
  </si>
  <si>
    <t>Thôn Ngò 2</t>
  </si>
  <si>
    <t>Thôn Trại Đảng</t>
  </si>
  <si>
    <t>Thôn Đồng Lân</t>
  </si>
  <si>
    <t>Thôn Trại Quân</t>
  </si>
  <si>
    <t>Thôn Trại Chuối 1</t>
  </si>
  <si>
    <t>Thôn Trại Chuối 2</t>
  </si>
  <si>
    <t>Thôn Giếng Chảnh</t>
  </si>
  <si>
    <t>Thôn Đề Thám</t>
  </si>
  <si>
    <t>Thôn Tân Hồng</t>
  </si>
  <si>
    <t>Thôn Liên Cơ</t>
  </si>
  <si>
    <t>Thôn Tân Kỳ</t>
  </si>
  <si>
    <t>Thôn Hồng Lạc</t>
  </si>
  <si>
    <t>Thôn Tân Sỏi</t>
  </si>
  <si>
    <t>Tân Sỏi</t>
  </si>
  <si>
    <t>Thôn Dầm Chúc</t>
  </si>
  <si>
    <t>Thôn Chiềng</t>
  </si>
  <si>
    <t>Thôn Tân Mải</t>
  </si>
  <si>
    <t>Thôn Phú Bản</t>
  </si>
  <si>
    <t>Thôn Sỏi</t>
  </si>
  <si>
    <t>Thôn Cầu</t>
  </si>
  <si>
    <t>Thôn Chè</t>
  </si>
  <si>
    <t>Thôn Yên Cư</t>
  </si>
  <si>
    <t>Hương Vĩ</t>
  </si>
  <si>
    <t>Thôn Hồ Tiến</t>
  </si>
  <si>
    <t>Thôn Cầu Tiến</t>
  </si>
  <si>
    <t>Thôn Bo Non</t>
  </si>
  <si>
    <t>Thôn Đình</t>
  </si>
  <si>
    <t>Thôn Yên Bái</t>
  </si>
  <si>
    <t>Thôn Bờ Mận</t>
  </si>
  <si>
    <t>Thôn Mỏ</t>
  </si>
  <si>
    <t>Thôn Rừng</t>
  </si>
  <si>
    <t xml:space="preserve">Thôn Làng </t>
  </si>
  <si>
    <t>TT Phồn Xương</t>
  </si>
  <si>
    <t>An Thượng</t>
  </si>
  <si>
    <t>Thôn Tân An</t>
  </si>
  <si>
    <t>Thôn An Thành</t>
  </si>
  <si>
    <t>Thôn Hồng Lĩnh</t>
  </si>
  <si>
    <t>Thôn Đồng Bục</t>
  </si>
  <si>
    <t>Thôn Cầu Đá</t>
  </si>
  <si>
    <t>Thôn Cầu Thầy</t>
  </si>
  <si>
    <t>Thôn Lan Thượng</t>
  </si>
  <si>
    <t>Thôn Non Sáu</t>
  </si>
  <si>
    <t>Thôn Tân Vân</t>
  </si>
  <si>
    <t>Thôn An Châu</t>
  </si>
  <si>
    <t>E</t>
  </si>
  <si>
    <t>HUYỆN LỤC NAM</t>
  </si>
  <si>
    <t>Xã Trường Sơn</t>
  </si>
  <si>
    <t>Xã Bình Sơn</t>
  </si>
  <si>
    <t>Xã Vô Tranh</t>
  </si>
  <si>
    <t>Xã Trường Giang</t>
  </si>
  <si>
    <t xml:space="preserve"> </t>
  </si>
  <si>
    <t>Xã Nghĩa Phương</t>
  </si>
  <si>
    <t xml:space="preserve">Xã Huyền Sơn </t>
  </si>
  <si>
    <t>Xã Tiên Nha</t>
  </si>
  <si>
    <t>Xã Đông Hưng</t>
  </si>
  <si>
    <t>Xã Bảo Sơn</t>
  </si>
  <si>
    <t>Xã Bảo Đài</t>
  </si>
  <si>
    <t>Xã Cẩm Lý</t>
  </si>
  <si>
    <t>Xã Cương Sơn</t>
  </si>
  <si>
    <t>Xã Tam Dị</t>
  </si>
  <si>
    <t>Xã Đông Phú</t>
  </si>
  <si>
    <t>Xã Lục Sơn</t>
  </si>
  <si>
    <t xml:space="preserve">Xã Tân Sơn </t>
  </si>
  <si>
    <t>Xã Đèo Gia</t>
  </si>
  <si>
    <t>Xã Sa Lý</t>
  </si>
  <si>
    <t>Xã Phong Minh</t>
  </si>
  <si>
    <t xml:space="preserve">Xã Sơn Hải </t>
  </si>
  <si>
    <t>Xã Hộ Đáp</t>
  </si>
  <si>
    <t>Xã Phong Vân</t>
  </si>
  <si>
    <t xml:space="preserve">Xã Kim Sơn </t>
  </si>
  <si>
    <t>Xã Phú Nhuận</t>
  </si>
  <si>
    <t>Xã Cấm Sơn</t>
  </si>
  <si>
    <t>Xã Tân Lập</t>
  </si>
  <si>
    <t>Xã Kiên Lao</t>
  </si>
  <si>
    <t>Xã Thanh Hải</t>
  </si>
  <si>
    <t>Xã Biển Động</t>
  </si>
  <si>
    <t>Xã Biên Sơn</t>
  </si>
  <si>
    <t>Xã Giáp Sơn</t>
  </si>
  <si>
    <t>Xã Đồng Cốc</t>
  </si>
  <si>
    <t>Xã Tân Hoa</t>
  </si>
  <si>
    <t>Xã Kiên Thành</t>
  </si>
  <si>
    <t>Xã Tân Mộc</t>
  </si>
  <si>
    <t>Xã Phì Điền</t>
  </si>
  <si>
    <t>Xã Nam Dương</t>
  </si>
  <si>
    <t>Xã Tân Quang</t>
  </si>
  <si>
    <t>Xã Quý Sơn</t>
  </si>
  <si>
    <t>Xã Hồng Giang</t>
  </si>
  <si>
    <t>Xã Trù Hựu</t>
  </si>
  <si>
    <t>Xã Huyền Sơn</t>
  </si>
  <si>
    <t>Xã Mỹ An</t>
  </si>
  <si>
    <t>Xã Phượng Sơn</t>
  </si>
  <si>
    <t>Xã Quang Tiến</t>
  </si>
  <si>
    <t>Tổ dân phố Đồng Nhân</t>
  </si>
  <si>
    <t>Tổ dân phố Hồi</t>
  </si>
  <si>
    <t>Tổ dân phố Chẽ</t>
  </si>
  <si>
    <t>Tổ dân phố Phan</t>
  </si>
  <si>
    <t>Tổ dân phố Chùa</t>
  </si>
  <si>
    <t>Tổ dân phố Thành Chung</t>
  </si>
  <si>
    <t>Tổ dân phố Mạc 1</t>
  </si>
  <si>
    <t>Tổ dân phố Mạc 2</t>
  </si>
  <si>
    <t>Tổ dân phố Đề Nắm</t>
  </si>
  <si>
    <t>Tổ dân phố Cả Trọng</t>
  </si>
  <si>
    <t>Tổ dân phố Hoàng Hoa Thám</t>
  </si>
  <si>
    <t>Tổ dân phố Cả Dinh</t>
  </si>
  <si>
    <t>Tổ dân phố Bà Ba</t>
  </si>
  <si>
    <t>HUYỆN TÂN YÊN</t>
  </si>
  <si>
    <t xml:space="preserve"> Thôn Cảm</t>
  </si>
  <si>
    <t xml:space="preserve">Thôn Đài Sơn </t>
  </si>
  <si>
    <t>Thôn Khánh Châu</t>
  </si>
  <si>
    <t>Thôn Long Vân</t>
  </si>
  <si>
    <t>Thôn Lữ Vân</t>
  </si>
  <si>
    <t>Thôn Luông</t>
  </si>
  <si>
    <t>Thôn Lý Cốt</t>
  </si>
  <si>
    <t>Thôn Mai Hoàng</t>
  </si>
  <si>
    <t>Thôn Tiền Sơn</t>
  </si>
  <si>
    <t>Thôn Trám</t>
  </si>
  <si>
    <t>Thôn Yên Lý</t>
  </si>
  <si>
    <t>Thôn Non</t>
  </si>
  <si>
    <t>Thôn Chợ</t>
  </si>
  <si>
    <t>Thôn Tân Lập</t>
  </si>
  <si>
    <t>Thôn Giữa</t>
  </si>
  <si>
    <t>Thôn Bãi Đình</t>
  </si>
  <si>
    <t>Thôn Dương Lâm</t>
  </si>
  <si>
    <t>Thôn Đồng Ván</t>
  </si>
  <si>
    <t>Thôn Gạc</t>
  </si>
  <si>
    <t>Thôn Minh Tân</t>
  </si>
  <si>
    <t>Thôn Đụn 2</t>
  </si>
  <si>
    <t>Thôn Đụn 3</t>
  </si>
  <si>
    <t>Thôn Bùng</t>
  </si>
  <si>
    <t>Thôn Cầm</t>
  </si>
  <si>
    <t>Thôn Tiêu</t>
  </si>
  <si>
    <t>Thôn Ngàn Ván</t>
  </si>
  <si>
    <t>Thôn Am Ngàn</t>
  </si>
  <si>
    <t>Thôn Châu Mai</t>
  </si>
  <si>
    <t>Thôn Đèo</t>
  </si>
  <si>
    <t>Thôn Ngòi Lan</t>
  </si>
  <si>
    <t>Thôn Chính Lan</t>
  </si>
  <si>
    <t>Thôn Bình Minh</t>
  </si>
  <si>
    <t>Thôn Bãi Trại</t>
  </si>
  <si>
    <t>Thôn Chính Thễ</t>
  </si>
  <si>
    <t>Thôn Đồn Hậu</t>
  </si>
  <si>
    <t>Thôn Đá Ong</t>
  </si>
  <si>
    <t>Thôn Phố Thễ</t>
  </si>
  <si>
    <t>Thôn Thượng Đồn</t>
  </si>
  <si>
    <t>Thôn Sặt</t>
  </si>
  <si>
    <t>Thôn Đình Chùa</t>
  </si>
  <si>
    <t>Thôn Chung</t>
  </si>
  <si>
    <t>Thôn Dương Sơn</t>
  </si>
  <si>
    <t>Thôn Chấn Sơn</t>
  </si>
  <si>
    <t>Thôn Chính Ngoài</t>
  </si>
  <si>
    <t>Thôn Chính Trong</t>
  </si>
  <si>
    <t>Thôn Minh Sinh</t>
  </si>
  <si>
    <t>Thôn Thành Lập</t>
  </si>
  <si>
    <t>Thôn Đồng Tiến</t>
  </si>
  <si>
    <t>Thôn Đồng Sào 2</t>
  </si>
  <si>
    <t xml:space="preserve">Thôn Sậu </t>
  </si>
  <si>
    <t>Thôn Trại Han</t>
  </si>
  <si>
    <t>Thôn Non Dài</t>
  </si>
  <si>
    <t>Thôn Cầu Đen</t>
  </si>
  <si>
    <t>Thôn Trấn Thành</t>
  </si>
  <si>
    <t>Thôn Đồng Thủy</t>
  </si>
  <si>
    <t>Thôn Cẩy</t>
  </si>
  <si>
    <t>Thôn Hưởng 6</t>
  </si>
  <si>
    <t>Thôn Khuân Giàn</t>
  </si>
  <si>
    <t>Thôn Hưởng 8</t>
  </si>
  <si>
    <t>Thôn Quỳnh</t>
  </si>
  <si>
    <t xml:space="preserve">Thôn Tiền Sơn </t>
  </si>
  <si>
    <t>Thôn Kép 11</t>
  </si>
  <si>
    <t>Thôn Kép 12</t>
  </si>
  <si>
    <t>Thôn Càn</t>
  </si>
  <si>
    <t>Thôn Hương Thân</t>
  </si>
  <si>
    <t>Thôn Hố Cao</t>
  </si>
  <si>
    <t>Thôn Hèo</t>
  </si>
  <si>
    <t>Thôn Đồn 19</t>
  </si>
  <si>
    <t>Thôn Đồn Cầu Bằng</t>
  </si>
  <si>
    <t>Thôn Phú Lợi</t>
  </si>
  <si>
    <t>Thôn Chí Mìu</t>
  </si>
  <si>
    <t>Thôn Cánh Phượng</t>
  </si>
  <si>
    <t>Thôn Cần Cốc</t>
  </si>
  <si>
    <t>Thôn Việt Hương</t>
  </si>
  <si>
    <t>Thôn Nội con 1</t>
  </si>
  <si>
    <t>Thôn Nội con 2</t>
  </si>
  <si>
    <t>Thôn Nội to</t>
  </si>
  <si>
    <t>Thôn Rừng Chướng</t>
  </si>
  <si>
    <t>Thôn Ao dẻ 1</t>
  </si>
  <si>
    <t>Thôn Ao dẻ 2</t>
  </si>
  <si>
    <t>Thôn Kiễm</t>
  </si>
  <si>
    <t>Thôn Tự dưới</t>
  </si>
  <si>
    <t>Thôn Tự trên</t>
  </si>
  <si>
    <t>Thôn Bén dưới</t>
  </si>
  <si>
    <t>Thôn Bén Rộng</t>
  </si>
  <si>
    <t>Thôn Chùa ngoài</t>
  </si>
  <si>
    <t>Thôn Chùa Trên</t>
  </si>
  <si>
    <t xml:space="preserve">Thôn Chùa </t>
  </si>
  <si>
    <t>Thôn Ống</t>
  </si>
  <si>
    <t>Thôn Má Bắp</t>
  </si>
  <si>
    <t>Thôn Ao Luông</t>
  </si>
  <si>
    <t>Thôn Đồng Cống</t>
  </si>
  <si>
    <t>Thôn Vinh Quang</t>
  </si>
  <si>
    <t>Thôn Yên Vinh</t>
  </si>
  <si>
    <t>Thôn Đầu Cầu</t>
  </si>
  <si>
    <t>Thôn Thống Nhất</t>
  </si>
  <si>
    <t>Thôn Ngành Bễn</t>
  </si>
  <si>
    <t>Thôn Yên Lại</t>
  </si>
  <si>
    <t>Thôn An Long</t>
  </si>
  <si>
    <t>Thôn Đồng Lạc</t>
  </si>
  <si>
    <t>Thôn Nà Trắng</t>
  </si>
  <si>
    <t>Thôn Kim Bảng</t>
  </si>
  <si>
    <t xml:space="preserve">Thôn Biểng </t>
  </si>
  <si>
    <t>Thôn Nà Ó</t>
  </si>
  <si>
    <t>Thôn Đồng Bây</t>
  </si>
  <si>
    <t>Thôn Thác</t>
  </si>
  <si>
    <t>Thôn Đồng Dương</t>
  </si>
  <si>
    <t>Thôn Đồng Khao</t>
  </si>
  <si>
    <t>Thôn Rõng</t>
  </si>
  <si>
    <t>Thôn Sản</t>
  </si>
  <si>
    <t>Thôn Sản 3</t>
  </si>
  <si>
    <t>Thôn Dần</t>
  </si>
  <si>
    <t>Thôn Dần 3</t>
  </si>
  <si>
    <t>Thôn Phe</t>
  </si>
  <si>
    <t>Thôn Khả</t>
  </si>
  <si>
    <t>Thôn Gà</t>
  </si>
  <si>
    <t>Thôn Nà Vàng</t>
  </si>
  <si>
    <t>Thôn Thanh Trà</t>
  </si>
  <si>
    <t>Thôn Thia Tu Nim</t>
  </si>
  <si>
    <t>Thôn Tân Chung</t>
  </si>
  <si>
    <t>Thôn Chung Sơn</t>
  </si>
  <si>
    <t>Thôn Lạnh</t>
  </si>
  <si>
    <t>Thôn Lọ</t>
  </si>
  <si>
    <t>Thôn Luông Doan</t>
  </si>
  <si>
    <t>Thôn Đặng</t>
  </si>
  <si>
    <t>Thôn Ao Bồng</t>
  </si>
  <si>
    <t>Thôn Đồng Mặn</t>
  </si>
  <si>
    <t>Thôn Phú Hưng</t>
  </si>
  <si>
    <t>Thôn Mai Hiên</t>
  </si>
  <si>
    <t>Thôn Mặn</t>
  </si>
  <si>
    <t>Thôn Chào</t>
  </si>
  <si>
    <t>Thôn Chao</t>
  </si>
  <si>
    <t>Thôn Làng Chẽ</t>
  </si>
  <si>
    <t>Thôn Mật</t>
  </si>
  <si>
    <t>Thôn Hiệp Reo</t>
  </si>
  <si>
    <t>Thôn Lái</t>
  </si>
  <si>
    <t>Thôn An Bá</t>
  </si>
  <si>
    <t>Thôn Hai</t>
  </si>
  <si>
    <t>Thôn Vá</t>
  </si>
  <si>
    <t>Thôn Dầu</t>
  </si>
  <si>
    <t>Thôn Đồng Tàn</t>
  </si>
  <si>
    <t>Thôn Cẩm Đàn</t>
  </si>
  <si>
    <t>Thôn Gốc Gạo</t>
  </si>
  <si>
    <t>Thôn Đồng Bưa</t>
  </si>
  <si>
    <t>Thôn Trại Răng</t>
  </si>
  <si>
    <t>Thôn Rộc Nẩy</t>
  </si>
  <si>
    <t>Thôn Đá Cối</t>
  </si>
  <si>
    <t>Thôn Rèm</t>
  </si>
  <si>
    <t>Thôn Gốc Sau</t>
  </si>
  <si>
    <t>Thôn Việt Tiến</t>
  </si>
  <si>
    <t>Thôn Khuân Cầu</t>
  </si>
  <si>
    <t>Thôn Tân Sơn</t>
  </si>
  <si>
    <t>Thôn Tân Trung</t>
  </si>
  <si>
    <t>Thôn Làng Khang</t>
  </si>
  <si>
    <t>Thôn Đồng Cảy</t>
  </si>
  <si>
    <t>Thôn Trung Sơn</t>
  </si>
  <si>
    <t>Thôn Tân Hiệp</t>
  </si>
  <si>
    <t>Thôn Đồng Chanh</t>
  </si>
  <si>
    <t>Thôn Thước</t>
  </si>
  <si>
    <t>Thôn Đồng Mương</t>
  </si>
  <si>
    <t>Thôn Mới</t>
  </si>
  <si>
    <t>Thôn Non Tá</t>
  </si>
  <si>
    <t>Thôn Đồng Băm</t>
  </si>
  <si>
    <t>Thôn Đồng Cao</t>
  </si>
  <si>
    <t>Thôn Thanh Hà</t>
  </si>
  <si>
    <t>Thôn Náng</t>
  </si>
  <si>
    <t>Thôn Rỏn</t>
  </si>
  <si>
    <t>Thôn Mục</t>
  </si>
  <si>
    <t>Thôn Mùng</t>
  </si>
  <si>
    <t>Thôn Thoi</t>
  </si>
  <si>
    <t>Thôn Bán</t>
  </si>
  <si>
    <t>Thôn Đồng Mạ</t>
  </si>
  <si>
    <t>Thôn Đồng Làng</t>
  </si>
  <si>
    <t>Thôn Thán</t>
  </si>
  <si>
    <t>Thôn Đồng Riễu</t>
  </si>
  <si>
    <t>Thôn Tiên Lý</t>
  </si>
  <si>
    <t>Thôn Đồng Chu</t>
  </si>
  <si>
    <t>Thôn Trại Chùa</t>
  </si>
  <si>
    <t>Thôn Nhân Định</t>
  </si>
  <si>
    <t>Thôn Khe Táu</t>
  </si>
  <si>
    <t>Thôn Đồng Hả</t>
  </si>
  <si>
    <t>Thôn Tuấn Sơn</t>
  </si>
  <si>
    <t>Thôn Đông Bảo Tuấn</t>
  </si>
  <si>
    <t>Thôn Am Hà</t>
  </si>
  <si>
    <t>Thôn Nam Bồng</t>
  </si>
  <si>
    <t>Thôn Tuấn An</t>
  </si>
  <si>
    <t>Thôn Linh Phú</t>
  </si>
  <si>
    <t>Thôn Sầy</t>
  </si>
  <si>
    <t>Thôn Đồng Mé</t>
  </si>
  <si>
    <t>Thôn Đồng Xuân</t>
  </si>
  <si>
    <t>Thôn Nghẽo</t>
  </si>
  <si>
    <t>Thôn Bắc Hoa</t>
  </si>
  <si>
    <t>Thôn Khuôn Kén</t>
  </si>
  <si>
    <t>Thôn Mòng A</t>
  </si>
  <si>
    <t>Thôn Mòng B</t>
  </si>
  <si>
    <t>Thôn Mấn</t>
  </si>
  <si>
    <t>Thôn Khuôn Tỏ</t>
  </si>
  <si>
    <t>Thôn Hóa</t>
  </si>
  <si>
    <t>Thôn Đồng Dau</t>
  </si>
  <si>
    <t>Thôn Hả</t>
  </si>
  <si>
    <t>Thôn Khuôn Phải</t>
  </si>
  <si>
    <t>Thôn Thác Lười</t>
  </si>
  <si>
    <t>Thôn Phố Chợ</t>
  </si>
  <si>
    <t>Thôn Cống Luộc</t>
  </si>
  <si>
    <t>Thôn Đèo Gia</t>
  </si>
  <si>
    <t>Thôn Đồng Bụt</t>
  </si>
  <si>
    <t>Thôn Xạ To</t>
  </si>
  <si>
    <t>Thôn Xạ Nhỏ</t>
  </si>
  <si>
    <t>Thôn Thung</t>
  </si>
  <si>
    <t>Thôn Ruồng</t>
  </si>
  <si>
    <t>Thôn Na Lang</t>
  </si>
  <si>
    <t>Thôn Nũn</t>
  </si>
  <si>
    <t>Thôn Cả</t>
  </si>
  <si>
    <t>Thôn Giàng</t>
  </si>
  <si>
    <t>Thôn Vồng</t>
  </si>
  <si>
    <t>Thôn Hồ</t>
  </si>
  <si>
    <t>Thôn Quéo</t>
  </si>
  <si>
    <t>Thôn Thuận A</t>
  </si>
  <si>
    <t>Thôn Thuận B</t>
  </si>
  <si>
    <t>Thôn Vách Gạo</t>
  </si>
  <si>
    <t>Thôn Thích</t>
  </si>
  <si>
    <t>Thôn Thác Dèo</t>
  </si>
  <si>
    <t>Thôn Ván A</t>
  </si>
  <si>
    <t>Thôn Ván B</t>
  </si>
  <si>
    <t xml:space="preserve">Thôn Khuôm </t>
  </si>
  <si>
    <t>Thôn Hòa Thanh</t>
  </si>
  <si>
    <t>Thôn Bến</t>
  </si>
  <si>
    <t>Thôn Họa</t>
  </si>
  <si>
    <t>Thôn Bả</t>
  </si>
  <si>
    <t>Thôn Cấm</t>
  </si>
  <si>
    <t>Thôn Ao Vường</t>
  </si>
  <si>
    <t>Thôn Chằm Khon</t>
  </si>
  <si>
    <t>Thôn Đồng Con 1</t>
  </si>
  <si>
    <t>Thôn Tân Tiến</t>
  </si>
  <si>
    <t>Thôn Hòa Trong</t>
  </si>
  <si>
    <t>Thôn Hòa Thịnh</t>
  </si>
  <si>
    <t xml:space="preserve">Thôn Khả Lã </t>
  </si>
  <si>
    <t>Thôn Khả Lã 2</t>
  </si>
  <si>
    <t>Thôn Khả Lã 3</t>
  </si>
  <si>
    <t>Thôn Khả Lã 5</t>
  </si>
  <si>
    <t>Thôn Trại Thập</t>
  </si>
  <si>
    <t>Thôn Đồng Con 2</t>
  </si>
  <si>
    <t>Thôn Tân Bình</t>
  </si>
  <si>
    <t>Thôn Luồng</t>
  </si>
  <si>
    <t>Thôn Cà Phê</t>
  </si>
  <si>
    <t>Thôn Lại Tân</t>
  </si>
  <si>
    <t>Thôn Lập Thành</t>
  </si>
  <si>
    <t>Thôn Đồng Phúc</t>
  </si>
  <si>
    <t>Thôn Đồng Láy</t>
  </si>
  <si>
    <t>Thôn Đồng Rãng</t>
  </si>
  <si>
    <t>Thôn Quán Cà</t>
  </si>
  <si>
    <t>Thôn Dọc Đình</t>
  </si>
  <si>
    <t>Thôn Hồng Sơn</t>
  </si>
  <si>
    <t>Thôn Cãi</t>
  </si>
  <si>
    <t>Thôn Nến Bấu</t>
  </si>
  <si>
    <t>Thôn Phố Luồng</t>
  </si>
  <si>
    <t>Thôn Hiệp Sơn</t>
  </si>
  <si>
    <t>Thôn Bình Lửa</t>
  </si>
  <si>
    <t>Thôn Xé Khuyên</t>
  </si>
  <si>
    <t>Thôn Đức Thắng</t>
  </si>
  <si>
    <t>Thôn Khuân Rẽo</t>
  </si>
  <si>
    <t>Thôn Xẻ Cũ</t>
  </si>
  <si>
    <t>Thôn Bồng I</t>
  </si>
  <si>
    <t>Thôn Bồng 2</t>
  </si>
  <si>
    <t>Thôn Xây Lắp</t>
  </si>
  <si>
    <t>Thôn Tân Trường</t>
  </si>
  <si>
    <t>Thôn Hồ Quế</t>
  </si>
  <si>
    <t>Thôn Giáp Hạ</t>
  </si>
  <si>
    <t>Thôn Lai Cách</t>
  </si>
  <si>
    <t xml:space="preserve">Thôn Đồi Đỏ Cẩm Vũ </t>
  </si>
  <si>
    <t>Thôn Giáp Trung</t>
  </si>
  <si>
    <t>Thôn Kim Thạch</t>
  </si>
  <si>
    <t>Thôn Tân Giáp</t>
  </si>
  <si>
    <t>Thôn Giáp Thượng</t>
  </si>
  <si>
    <t>Thôn Quý Thượng</t>
  </si>
  <si>
    <t>Thôn Bừng Ruộng</t>
  </si>
  <si>
    <t>Thôn Bừng Núi</t>
  </si>
  <si>
    <t>Thôn Đức Chính</t>
  </si>
  <si>
    <t>Thôn Xẻ Mới</t>
  </si>
  <si>
    <t>Thôn Bừng Rồng</t>
  </si>
  <si>
    <t>Thôn Bãi Dài Cẩm Hòa</t>
  </si>
  <si>
    <t>Thôn Thanh Bình</t>
  </si>
  <si>
    <t>Thôn Cầu Đền</t>
  </si>
  <si>
    <t>Thôn Cẩm Định Cẩm Sơn</t>
  </si>
  <si>
    <t>Thôn Trại Giữa</t>
  </si>
  <si>
    <t>Thôn Trại Na</t>
  </si>
  <si>
    <t>Thôn Đồng Tuấn</t>
  </si>
  <si>
    <t>Thôn Phố Xã</t>
  </si>
  <si>
    <t>Thôn Hà Thanh</t>
  </si>
  <si>
    <t>Thôn Bằng Công</t>
  </si>
  <si>
    <t>Thôn Bản Hạ</t>
  </si>
  <si>
    <t>Thôn Cai Lé</t>
  </si>
  <si>
    <t xml:space="preserve">Thôn Cẩm Hoàng </t>
  </si>
  <si>
    <t>Thôn Cầu Mùng</t>
  </si>
  <si>
    <t xml:space="preserve">Thôn Chùa Rào </t>
  </si>
  <si>
    <t>Thôn Đèo Cạn</t>
  </si>
  <si>
    <t>Thôn Rừng Gai</t>
  </si>
  <si>
    <t>Thôn Lam Sơn</t>
  </si>
  <si>
    <t>Thôn Minh Sơn</t>
  </si>
  <si>
    <t>Thôn Bản Mùi Phú</t>
  </si>
  <si>
    <t>Thôn Nguộn</t>
  </si>
  <si>
    <t>Thôn Phượng Năng</t>
  </si>
  <si>
    <t>Thôn Nương</t>
  </si>
  <si>
    <t>Thôn Tân Thành</t>
  </si>
  <si>
    <t>Thôn Trại Giáp</t>
  </si>
  <si>
    <t>Thôn Trung Mới</t>
  </si>
  <si>
    <t>Thôn Khuôn Cầu</t>
  </si>
  <si>
    <t>Thôn Vật Phú</t>
  </si>
  <si>
    <t>Thôn Thanh Văn 2</t>
  </si>
  <si>
    <t>Thôn Thanh Văn 1</t>
  </si>
  <si>
    <t>Thôn Ao Nhãn</t>
  </si>
  <si>
    <t>Thôn Khuân Lương</t>
  </si>
  <si>
    <t>Thôn Xóm Cũ</t>
  </si>
  <si>
    <t>Thôn Vặt Ngoài</t>
  </si>
  <si>
    <t>Thôn Cầu Sài</t>
  </si>
  <si>
    <t>Thôn Nóng</t>
  </si>
  <si>
    <t>Thôn Họ</t>
  </si>
  <si>
    <t>Thôn Ao Keo</t>
  </si>
  <si>
    <t>Thôn Cống</t>
  </si>
  <si>
    <t>Thôn Cấm Vải</t>
  </si>
  <si>
    <t>Thôn Hà</t>
  </si>
  <si>
    <t>Thôn An Toàn</t>
  </si>
  <si>
    <t>Thôn Khuôn Thần</t>
  </si>
  <si>
    <t>Thôn Thùng Thình</t>
  </si>
  <si>
    <t>Thôn Biển Dưới</t>
  </si>
  <si>
    <t xml:space="preserve">Thôn Phố Biển </t>
  </si>
  <si>
    <t>Thôn Biển Giữa</t>
  </si>
  <si>
    <t>Thôn Biển Trên</t>
  </si>
  <si>
    <t>Thôn Đồng Man</t>
  </si>
  <si>
    <t>Thôn Thảo</t>
  </si>
  <si>
    <t>Thôn Ba Lều</t>
  </si>
  <si>
    <t>Thôn Khuyên Quéo</t>
  </si>
  <si>
    <t>Thôn Cao Thượng</t>
  </si>
  <si>
    <t>Thôn Trung Phong</t>
  </si>
  <si>
    <t>Thôn Tư Thâm</t>
  </si>
  <si>
    <t>Thôn Đồng Phong</t>
  </si>
  <si>
    <t>Thôn Ao Quê</t>
  </si>
  <si>
    <t>Thôn Ao Tán</t>
  </si>
  <si>
    <t>Thôn Phúc Hòa</t>
  </si>
  <si>
    <t xml:space="preserve">Thôn Du </t>
  </si>
  <si>
    <t>Thôn Tân Giáo</t>
  </si>
  <si>
    <t>Thôn Tân Mộc</t>
  </si>
  <si>
    <t>Thôn Hoa Quảng</t>
  </si>
  <si>
    <t>Thôn Đồng Quýt</t>
  </si>
  <si>
    <t>Thôn Đồng Ía</t>
  </si>
  <si>
    <t>Thôn Tân Đồng</t>
  </si>
  <si>
    <t>Thôn Áp</t>
  </si>
  <si>
    <t>Thôn Cá 1</t>
  </si>
  <si>
    <t>Thôn Cá 2</t>
  </si>
  <si>
    <t>Thôn Cá 3</t>
  </si>
  <si>
    <t>Thôn Đoàn Kết</t>
  </si>
  <si>
    <t>Thôn Đồng Nấm</t>
  </si>
  <si>
    <t>Thôn Sàng Bến</t>
  </si>
  <si>
    <t>Thôn Sàng Nội</t>
  </si>
  <si>
    <t>Thôn Thác Do</t>
  </si>
  <si>
    <t>Thôn Trại Mật</t>
  </si>
  <si>
    <t>Thôn Trường Sinh</t>
  </si>
  <si>
    <t>Thôn Hựu</t>
  </si>
  <si>
    <t>Thôn Lay</t>
  </si>
  <si>
    <t>Thôn Thông</t>
  </si>
  <si>
    <t>Thôn Hải Yên</t>
  </si>
  <si>
    <t>Thôn Gốc Vối</t>
  </si>
  <si>
    <t>Thôn Bình Nội</t>
  </si>
  <si>
    <t>Thôn Sậy</t>
  </si>
  <si>
    <t>Thôn Tư Một</t>
  </si>
  <si>
    <t>Thôn Tư Hai</t>
  </si>
  <si>
    <t>Thôn Đồng Giao</t>
  </si>
  <si>
    <t>Thôn Trại Cháy</t>
  </si>
  <si>
    <t>Thôn Phúc Thành</t>
  </si>
  <si>
    <t>Thôn Số Ba</t>
  </si>
  <si>
    <t>Thôn Giành Mới</t>
  </si>
  <si>
    <t>Thôn Hai Mới</t>
  </si>
  <si>
    <t>Thôn Số Tư</t>
  </si>
  <si>
    <t>Thôn Giành Cũ</t>
  </si>
  <si>
    <t>Thôn Thượng Vũ</t>
  </si>
  <si>
    <t>Thôn Tam Tầng</t>
  </si>
  <si>
    <t>Thôn Bắc Hai</t>
  </si>
  <si>
    <t>Thôn Phi Lễ</t>
  </si>
  <si>
    <t>Thôn Hai Cũ</t>
  </si>
  <si>
    <t>Thôn Cầu Cao</t>
  </si>
  <si>
    <t>Thôn Trại Ba</t>
  </si>
  <si>
    <t>Thôn Lai Hoà</t>
  </si>
  <si>
    <t>Thôn Quý Thịnh</t>
  </si>
  <si>
    <t>Thôn Thum Mới</t>
  </si>
  <si>
    <t>Thôn Thum Cũ</t>
  </si>
  <si>
    <t>Thôn Bắc một</t>
  </si>
  <si>
    <t>Thôn Nhất Thành</t>
  </si>
  <si>
    <t>Thôn Kép 1</t>
  </si>
  <si>
    <t>Thôn Kép 2A</t>
  </si>
  <si>
    <t>Thôn Kép 2B</t>
  </si>
  <si>
    <t>Thôn Kép 3</t>
  </si>
  <si>
    <t>Thôn Phố kép</t>
  </si>
  <si>
    <t>Thôn Hăng Bông</t>
  </si>
  <si>
    <t>Thôn Nguộn ngoài</t>
  </si>
  <si>
    <t>Thôn Nguộn Trong</t>
  </si>
  <si>
    <t>Thôn Trong</t>
  </si>
  <si>
    <t>Thôn Lường</t>
  </si>
  <si>
    <t>Thôn Chính</t>
  </si>
  <si>
    <t>Thôn Ngọt</t>
  </si>
  <si>
    <t>Thôn Thượng Phương sơn</t>
  </si>
  <si>
    <t>Thôn Hiệp Ca</t>
  </si>
  <si>
    <t>Tổ dân phố Quang Trung</t>
  </si>
  <si>
    <t>Tổ dân phố Trần Phú</t>
  </si>
  <si>
    <t>Tổ dân phốTrần Hưng Đạo</t>
  </si>
  <si>
    <t>Tổ dân phố Làng Chũ</t>
  </si>
  <si>
    <t xml:space="preserve"> Tổ dân phố Minh Khai</t>
  </si>
  <si>
    <t>Tổ dân phố Lê Duẩn</t>
  </si>
  <si>
    <t>Tổ dân phố Trường Chinh</t>
  </si>
  <si>
    <t>Tổ dân phố Dốc Đồn</t>
  </si>
  <si>
    <t xml:space="preserve"> Tổ dân phố Lê Hồng Phong</t>
  </si>
  <si>
    <t xml:space="preserve"> Tổ dân phố Hồ Sen</t>
  </si>
  <si>
    <t>Tổ dân phố Minh lập</t>
  </si>
  <si>
    <t>Tổ dân phố Minh Khai 1</t>
  </si>
  <si>
    <t>Tổ dân phố Mới</t>
  </si>
  <si>
    <t>Tổ dân phố Ổi</t>
  </si>
  <si>
    <t>Tổ dân phố Lâm Trường</t>
  </si>
  <si>
    <t>Tổ dân phố Trung Nghĩa</t>
  </si>
  <si>
    <t>Tổ dân phố Cầu cát</t>
  </si>
  <si>
    <t>Tổ dân phố Nhập Thành</t>
  </si>
  <si>
    <t>Tổ dân phố Nghĩa</t>
  </si>
  <si>
    <t>Thôn Vĩnh Hồng</t>
  </si>
  <si>
    <t>Thôn Vĩnh Ninh</t>
  </si>
  <si>
    <t>Thôn Đèo Quạt</t>
  </si>
  <si>
    <t>Thôn Rừng Long</t>
  </si>
  <si>
    <t>Thôn Đồng Vành 1</t>
  </si>
  <si>
    <t>Thôn Đồng Vành 2</t>
  </si>
  <si>
    <t>Thôn Gốc Dẻ</t>
  </si>
  <si>
    <t>Thôn Văn Non</t>
  </si>
  <si>
    <t>Thôn Vĩnh Tân</t>
  </si>
  <si>
    <t>Thôn Hổ Lao</t>
  </si>
  <si>
    <t>Thôn Đám Trì</t>
  </si>
  <si>
    <t>ThônChồi 1</t>
  </si>
  <si>
    <t>Thôn Chồi 2</t>
  </si>
  <si>
    <t>Thôn Thọ Sơn</t>
  </si>
  <si>
    <t>Thôn Khe Sâu</t>
  </si>
  <si>
    <t>Thôn Nhân Lý</t>
  </si>
  <si>
    <t>Thôn Chẽ</t>
  </si>
  <si>
    <t>Thôn Điếm Rén</t>
  </si>
  <si>
    <t>Thôn Đồng</t>
  </si>
  <si>
    <t>Thôn Lầm</t>
  </si>
  <si>
    <t>Thôn Chẳm</t>
  </si>
  <si>
    <t>Thôn Múc</t>
  </si>
  <si>
    <t>Thôn Trại Ổi</t>
  </si>
  <si>
    <t>Thôn Cầu Gỗ</t>
  </si>
  <si>
    <t>Thôn Vua Bà</t>
  </si>
  <si>
    <t>Thôn Bãi Đá</t>
  </si>
  <si>
    <t>Thôn Bình Yên</t>
  </si>
  <si>
    <t>Thôn Xóm Làng</t>
  </si>
  <si>
    <t>Thôn Hòa Bình</t>
  </si>
  <si>
    <t>Thôn Bình Giang</t>
  </si>
  <si>
    <t>Thôn Thần Đồng</t>
  </si>
  <si>
    <t>Thôn Đồng Giàng</t>
  </si>
  <si>
    <t>Thôn Bãi Cả</t>
  </si>
  <si>
    <t>Thôn Đồng Đỉnh</t>
  </si>
  <si>
    <t>Thôn Nghè Mản</t>
  </si>
  <si>
    <t>Thôn Mỏ Sẻ</t>
  </si>
  <si>
    <t>Thôn Bãi Gạo</t>
  </si>
  <si>
    <t>Thôn Đình Gàng</t>
  </si>
  <si>
    <t>Thôn Ao Vè</t>
  </si>
  <si>
    <t>Thôn Đồng Mận</t>
  </si>
  <si>
    <t xml:space="preserve">Thôn Tranh </t>
  </si>
  <si>
    <t>Thôn Ry</t>
  </si>
  <si>
    <t>Thôn Đồng Quần</t>
  </si>
  <si>
    <t>Thôn Trại Lán</t>
  </si>
  <si>
    <t>Thôn Ao Sen</t>
  </si>
  <si>
    <t>Thôn Găng</t>
  </si>
  <si>
    <t>Thôn Bắc Máng</t>
  </si>
  <si>
    <t>Thôn Tòng Lệnh 1</t>
  </si>
  <si>
    <t>Thôn Tòng Lệnh 2</t>
  </si>
  <si>
    <t>Thôn Tòng Lệnh 3</t>
  </si>
  <si>
    <t>Thôn An Phúc</t>
  </si>
  <si>
    <t>Thôn Đồng Chè</t>
  </si>
  <si>
    <t>Thôn Dùm</t>
  </si>
  <si>
    <t>Thôn Mã Tẩy</t>
  </si>
  <si>
    <t>Thôn Ba Gò</t>
  </si>
  <si>
    <t>Thôn Tân Hương</t>
  </si>
  <si>
    <t>Thôn Quỷnh Cả</t>
  </si>
  <si>
    <t>Thôn Quỷnh Sành</t>
  </si>
  <si>
    <t>Thôn Dốc Lỉnh</t>
  </si>
  <si>
    <t>Thôn Mương Làng</t>
  </si>
  <si>
    <t>Thôn Suối Ván</t>
  </si>
  <si>
    <t>Thôn Tó</t>
  </si>
  <si>
    <t>Thôn Bãi Ô</t>
  </si>
  <si>
    <t>Thôn Nghĩa An</t>
  </si>
  <si>
    <t>Thôn Trí Yên</t>
  </si>
  <si>
    <t>Thôn Phượng Hoàng</t>
  </si>
  <si>
    <t>Thôn Tè</t>
  </si>
  <si>
    <t>Thôn Kỳ Sơn</t>
  </si>
  <si>
    <t>Thôn Ninh Hải</t>
  </si>
  <si>
    <t>Thôn Hố Nước</t>
  </si>
  <si>
    <t>Thôn Ngạc Lâu</t>
  </si>
  <si>
    <t>Thôn Ngạc Làng</t>
  </si>
  <si>
    <t xml:space="preserve">Thôn Đầng </t>
  </si>
  <si>
    <t>Thông Vàng Ngọc</t>
  </si>
  <si>
    <t xml:space="preserve">Thôn Liên Giang </t>
  </si>
  <si>
    <t>Thôn Liên Khuyên</t>
  </si>
  <si>
    <t>Thôn Nghè</t>
  </si>
  <si>
    <t xml:space="preserve">Thôn Bãi Dài </t>
  </si>
  <si>
    <t xml:space="preserve">Thôn Nam Sơn </t>
  </si>
  <si>
    <t>Thôn Lương Khoai</t>
  </si>
  <si>
    <t xml:space="preserve">Thôn An Sơn </t>
  </si>
  <si>
    <t>Thôn Nghè 1</t>
  </si>
  <si>
    <t>Thôn Nghè 2</t>
  </si>
  <si>
    <t>Thôn Nghè 3</t>
  </si>
  <si>
    <t>Thôn Đồng Dinh</t>
  </si>
  <si>
    <t>Thôn Cẩm Nang</t>
  </si>
  <si>
    <t>Thôn Trại Mít</t>
  </si>
  <si>
    <t>Thôn Trại Quan</t>
  </si>
  <si>
    <t>Thôn Dạo Lưới</t>
  </si>
  <si>
    <t>Thôn Tân Dân</t>
  </si>
  <si>
    <t>Thôn Quan 1</t>
  </si>
  <si>
    <t>Thô Đông Hương</t>
  </si>
  <si>
    <t>Thôn Trại Ruộng</t>
  </si>
  <si>
    <t>Thôn Trường Khanh</t>
  </si>
  <si>
    <t>Thôn Lãng Sơn</t>
  </si>
  <si>
    <t>Thôn Đông Sơn</t>
  </si>
  <si>
    <t>Thôn Đồng Tân</t>
  </si>
  <si>
    <t>Thôn Cai Vàng</t>
  </si>
  <si>
    <t>Thôn Yên Bắc</t>
  </si>
  <si>
    <t>Thôn Đức Giang</t>
  </si>
  <si>
    <t>Thôn Phong Quang</t>
  </si>
  <si>
    <t>Thôn Ngoài</t>
  </si>
  <si>
    <t>Thôn Đức Tiến</t>
  </si>
  <si>
    <t>Thôn Va</t>
  </si>
  <si>
    <t>Thôn Thanh Sơn</t>
  </si>
  <si>
    <t>Thôn Gẵn</t>
  </si>
  <si>
    <t>Thôn Lương Ban</t>
  </si>
  <si>
    <t>Thôn Đoàn Tùng</t>
  </si>
  <si>
    <t>Thôn Cây Đa</t>
  </si>
  <si>
    <t>Thôn Trại Va</t>
  </si>
  <si>
    <t>Thôn Hố Nứa</t>
  </si>
  <si>
    <t>Thôn Hòn Ngọc</t>
  </si>
  <si>
    <t>Thôn Phú Yên 1</t>
  </si>
  <si>
    <t>Thôn Phú Yên 2</t>
  </si>
  <si>
    <t>Thôn Phú Yên 3</t>
  </si>
  <si>
    <t>Thôn Trại Quản</t>
  </si>
  <si>
    <t>Thôn Bắc Bình</t>
  </si>
  <si>
    <t>Thôn Trại Trầm</t>
  </si>
  <si>
    <t>Thôn Bãi Lời</t>
  </si>
  <si>
    <t>Thôn Đông Thịnh</t>
  </si>
  <si>
    <t>Thôn Đại Lãm</t>
  </si>
  <si>
    <t>Thôn Thanh Giã 1</t>
  </si>
  <si>
    <t>Thôn Thanh Giã 2</t>
  </si>
  <si>
    <t>Thôn Tân Mùi</t>
  </si>
  <si>
    <t>Thôn Trại Đáng</t>
  </si>
  <si>
    <t>Thôn Hố Dẻ</t>
  </si>
  <si>
    <t>Thôn Phạm Kha</t>
  </si>
  <si>
    <t>Thôn Hà Phú 12</t>
  </si>
  <si>
    <t>Thôn Hà Phú 13</t>
  </si>
  <si>
    <t>Thôn Hồ Sơn 1</t>
  </si>
  <si>
    <t>Thôn Quất Sơn</t>
  </si>
  <si>
    <t>Thôn Đoái</t>
  </si>
  <si>
    <t>Thôn Hồ Lương</t>
  </si>
  <si>
    <t>Thôn Tiên Do</t>
  </si>
  <si>
    <t>Thôn Yên Thiện</t>
  </si>
  <si>
    <t>Thôn Huê Vận 1</t>
  </si>
  <si>
    <t>Thôn Huê Vận 2</t>
  </si>
  <si>
    <t>Thôn Bảo Lộc 1</t>
  </si>
  <si>
    <t>Thôn Bảo Lộc 2</t>
  </si>
  <si>
    <t>Thôn Thị Tứ</t>
  </si>
  <si>
    <t>Thôn Hồ Sơn 2</t>
  </si>
  <si>
    <t>Thôn Trung Đồng</t>
  </si>
  <si>
    <t>Thôn Bãi Chánh</t>
  </si>
  <si>
    <t>Thôn Bảo Đức</t>
  </si>
  <si>
    <t>Thôn Đông</t>
  </si>
  <si>
    <t>Thôn Thuẫn</t>
  </si>
  <si>
    <t>Thôn Quê</t>
  </si>
  <si>
    <t>Thôn Chấu</t>
  </si>
  <si>
    <t>Thôn Sen</t>
  </si>
  <si>
    <t>Thôn Chãng</t>
  </si>
  <si>
    <t>Thôn Long Lanh</t>
  </si>
  <si>
    <t>Thôn Đại Từ</t>
  </si>
  <si>
    <t>Thôn An  Nguyễn</t>
  </si>
  <si>
    <t>Thôn An Phú</t>
  </si>
  <si>
    <t>Thôn Vườn</t>
  </si>
  <si>
    <t>Thôn Tân Cầu</t>
  </si>
  <si>
    <t>Thôn An Đông</t>
  </si>
  <si>
    <t>Thôn An Thịnh</t>
  </si>
  <si>
    <t>Thôn Đọ Mới</t>
  </si>
  <si>
    <t>Thôn Đọ Trại</t>
  </si>
  <si>
    <t>Thôn An Lễ</t>
  </si>
  <si>
    <t>Thôn Đọ Làng</t>
  </si>
  <si>
    <t>Thôn Đọ Bến</t>
  </si>
  <si>
    <t>Thôn Giáp Sơn</t>
  </si>
  <si>
    <t>Thôn Hố Dầu</t>
  </si>
  <si>
    <t>Thôn Hố Trúc</t>
  </si>
  <si>
    <t>Thôn Kiệu Bắc</t>
  </si>
  <si>
    <t>Thôn Kiệu Đông</t>
  </si>
  <si>
    <t>Thôn Kim sa</t>
  </si>
  <si>
    <t>Thôn Lịch Sơn</t>
  </si>
  <si>
    <t>Thôn Liên Phong</t>
  </si>
  <si>
    <t>Thôn Mỹ Sơn</t>
  </si>
  <si>
    <t>Thôn Quán Bông</t>
  </si>
  <si>
    <t>Thôn Xuân Sơn</t>
  </si>
  <si>
    <t>Thôn Đồng Vương</t>
  </si>
  <si>
    <t>Thôn La Xa</t>
  </si>
  <si>
    <t>Thôn Tràng Bắn</t>
  </si>
  <si>
    <t>Thôn La Lanh</t>
  </si>
  <si>
    <t>Thôn Đồng Đảng</t>
  </si>
  <si>
    <t>Thôn Trại Mía</t>
  </si>
  <si>
    <t>Bản Trại Mới</t>
  </si>
  <si>
    <t>Bản Trại Hạ</t>
  </si>
  <si>
    <t>Bản Trại Nấm</t>
  </si>
  <si>
    <t>Bản Cây Thị</t>
  </si>
  <si>
    <t>Tổng cộng</t>
  </si>
  <si>
    <t>G</t>
  </si>
  <si>
    <t>Tổng số hộ nghèo</t>
  </si>
  <si>
    <t>(Kèm theo Báo cáo số         /BC-UBND ngày       /01/2021 của UBND tỉnh Bắc Giang)</t>
  </si>
  <si>
    <t>(Kèm theo Báo cáo số         /BC-UBND ngày         /01/2021 của UBND tỉnh Bắc Giang)</t>
  </si>
  <si>
    <t xml:space="preserve">        Biểu số 01</t>
  </si>
  <si>
    <t xml:space="preserve">              Biểu số 02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</si>
</sst>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0.0"/>
    <numFmt numFmtId="194" formatCode="#.##"/>
    <numFmt numFmtId="195" formatCode="#.#"/>
  </numFmts>
  <fonts count="51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3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7" fontId="3" fillId="0" borderId="1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12" fillId="0" borderId="10" xfId="4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vertical="center"/>
    </xf>
    <xf numFmtId="3" fontId="12" fillId="0" borderId="10" xfId="60" applyNumberFormat="1" applyFont="1" applyBorder="1" applyAlignment="1">
      <alignment horizontal="center" vertical="center" wrapText="1"/>
      <protection/>
    </xf>
    <xf numFmtId="3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3" fontId="12" fillId="0" borderId="10" xfId="60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vertical="center"/>
    </xf>
    <xf numFmtId="3" fontId="9" fillId="0" borderId="10" xfId="60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3" fontId="12" fillId="0" borderId="10" xfId="42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vertical="center" wrapText="1"/>
      <protection/>
    </xf>
    <xf numFmtId="3" fontId="12" fillId="0" borderId="10" xfId="58" applyNumberFormat="1" applyFont="1" applyFill="1" applyBorder="1" applyAlignment="1">
      <alignment horizontal="center" wrapText="1"/>
      <protection/>
    </xf>
    <xf numFmtId="3" fontId="12" fillId="0" borderId="10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center"/>
      <protection/>
    </xf>
    <xf numFmtId="2" fontId="12" fillId="0" borderId="10" xfId="57" applyNumberFormat="1" applyFon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vertical="center" wrapText="1"/>
      <protection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42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42" applyNumberFormat="1" applyFont="1" applyBorder="1" applyAlignment="1">
      <alignment horizontal="center" vertical="top" wrapText="1"/>
    </xf>
    <xf numFmtId="4" fontId="12" fillId="0" borderId="10" xfId="42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9" fillId="0" borderId="10" xfId="42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3" fontId="9" fillId="0" borderId="10" xfId="42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3" fontId="9" fillId="0" borderId="11" xfId="42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3" fontId="9" fillId="0" borderId="14" xfId="42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0" xfId="57" applyNumberFormat="1" applyFont="1" applyFill="1" applyBorder="1" applyAlignment="1">
      <alignment horizontal="center"/>
      <protection/>
    </xf>
    <xf numFmtId="0" fontId="12" fillId="0" borderId="10" xfId="57" applyFont="1" applyBorder="1" applyAlignment="1">
      <alignment vertical="center" wrapText="1"/>
      <protection/>
    </xf>
    <xf numFmtId="0" fontId="12" fillId="0" borderId="10" xfId="60" applyFont="1" applyBorder="1" applyAlignment="1">
      <alignment horizontal="left" vertical="center"/>
      <protection/>
    </xf>
    <xf numFmtId="3" fontId="12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/>
    </xf>
    <xf numFmtId="3" fontId="9" fillId="0" borderId="11" xfId="42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3" fontId="9" fillId="0" borderId="10" xfId="42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3" fontId="9" fillId="0" borderId="14" xfId="42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2" fillId="0" borderId="10" xfId="59" applyFont="1" applyBorder="1">
      <alignment/>
      <protection/>
    </xf>
    <xf numFmtId="3" fontId="12" fillId="0" borderId="10" xfId="59" applyNumberFormat="1" applyFont="1" applyBorder="1" applyAlignment="1">
      <alignment horizontal="center"/>
      <protection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wrapText="1"/>
    </xf>
    <xf numFmtId="3" fontId="12" fillId="34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57" applyFont="1" applyBorder="1" applyAlignment="1">
      <alignment horizontal="left"/>
      <protection/>
    </xf>
    <xf numFmtId="3" fontId="9" fillId="0" borderId="1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left"/>
      <protection/>
    </xf>
    <xf numFmtId="3" fontId="12" fillId="0" borderId="10" xfId="57" applyNumberFormat="1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0" fontId="12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wrapText="1"/>
    </xf>
    <xf numFmtId="193" fontId="9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left"/>
    </xf>
    <xf numFmtId="19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87" fontId="9" fillId="0" borderId="10" xfId="42" applyNumberFormat="1" applyFont="1" applyBorder="1" applyAlignment="1">
      <alignment horizontal="center" vertical="top" wrapText="1"/>
    </xf>
    <xf numFmtId="191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187" fontId="12" fillId="0" borderId="13" xfId="42" applyNumberFormat="1" applyFont="1" applyFill="1" applyBorder="1" applyAlignment="1">
      <alignment horizontal="center" vertical="top" wrapText="1"/>
    </xf>
    <xf numFmtId="187" fontId="12" fillId="0" borderId="10" xfId="42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187" fontId="12" fillId="0" borderId="13" xfId="42" applyNumberFormat="1" applyFont="1" applyFill="1" applyBorder="1" applyAlignment="1">
      <alignment horizontal="center"/>
    </xf>
    <xf numFmtId="187" fontId="12" fillId="0" borderId="10" xfId="4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/>
    </xf>
    <xf numFmtId="3" fontId="12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187" fontId="0" fillId="0" borderId="0" xfId="42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42" applyNumberFormat="1" applyFont="1" applyBorder="1" applyAlignment="1">
      <alignment horizontal="center" vertical="top" wrapText="1"/>
    </xf>
    <xf numFmtId="2" fontId="3" fillId="0" borderId="0" xfId="42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2" fillId="0" borderId="10" xfId="60" applyFont="1" applyFill="1" applyBorder="1" applyAlignment="1">
      <alignment horizontal="left" vertical="center"/>
      <protection/>
    </xf>
    <xf numFmtId="3" fontId="12" fillId="0" borderId="10" xfId="60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12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9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>
      <alignment/>
      <protection/>
    </xf>
    <xf numFmtId="0" fontId="12" fillId="0" borderId="10" xfId="57" applyFont="1" applyFill="1" applyBorder="1">
      <alignment/>
      <protection/>
    </xf>
    <xf numFmtId="3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2" fillId="0" borderId="10" xfId="64" applyNumberFormat="1" applyFont="1" applyBorder="1" applyAlignment="1">
      <alignment horizontal="center"/>
    </xf>
    <xf numFmtId="3" fontId="12" fillId="0" borderId="10" xfId="61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shrinkToFi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Q2"/>
    </sheetView>
  </sheetViews>
  <sheetFormatPr defaultColWidth="9.00390625" defaultRowHeight="15.75"/>
  <cols>
    <col min="1" max="1" width="4.375" style="0" customWidth="1"/>
    <col min="2" max="2" width="22.625" style="0" customWidth="1"/>
    <col min="3" max="3" width="6.50390625" style="0" customWidth="1"/>
    <col min="4" max="4" width="7.00390625" style="4" customWidth="1"/>
    <col min="5" max="5" width="9.00390625" style="168" customWidth="1"/>
    <col min="6" max="6" width="8.375" style="168" customWidth="1"/>
    <col min="7" max="7" width="9.50390625" style="4" customWidth="1"/>
    <col min="8" max="8" width="8.375" style="4" customWidth="1"/>
    <col min="9" max="9" width="9.00390625" style="4" customWidth="1"/>
    <col min="10" max="10" width="7.75390625" style="4" customWidth="1"/>
    <col min="11" max="11" width="7.625" style="4" customWidth="1"/>
    <col min="12" max="12" width="5.375" style="0" customWidth="1"/>
    <col min="13" max="13" width="5.00390625" style="0" customWidth="1"/>
    <col min="14" max="14" width="4.875" style="0" bestFit="1" customWidth="1"/>
    <col min="15" max="15" width="5.375" style="0" customWidth="1"/>
    <col min="16" max="16" width="6.75390625" style="0" customWidth="1"/>
    <col min="17" max="17" width="6.50390625" style="0" customWidth="1"/>
  </cols>
  <sheetData>
    <row r="1" spans="1:2" ht="15.75">
      <c r="A1" s="203" t="s">
        <v>1113</v>
      </c>
      <c r="B1" s="203"/>
    </row>
    <row r="2" spans="1:17" ht="21" customHeight="1">
      <c r="A2" s="199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5.75" customHeight="1">
      <c r="A3" s="199" t="s">
        <v>16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s="202" customFormat="1" ht="18.75">
      <c r="A4" s="201" t="s">
        <v>1112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ht="12.75" customHeight="1">
      <c r="N5" s="6"/>
    </row>
    <row r="6" spans="1:17" ht="27" customHeight="1">
      <c r="A6" s="198" t="s">
        <v>0</v>
      </c>
      <c r="B6" s="198" t="s">
        <v>44</v>
      </c>
      <c r="C6" s="198" t="s">
        <v>17</v>
      </c>
      <c r="D6" s="198" t="s">
        <v>1</v>
      </c>
      <c r="E6" s="198" t="s">
        <v>2</v>
      </c>
      <c r="F6" s="198"/>
      <c r="G6" s="198"/>
      <c r="H6" s="198" t="s">
        <v>3</v>
      </c>
      <c r="I6" s="198"/>
      <c r="J6" s="198"/>
      <c r="K6" s="198"/>
      <c r="L6" s="198" t="s">
        <v>4</v>
      </c>
      <c r="M6" s="198"/>
      <c r="N6" s="198"/>
      <c r="O6" s="198"/>
      <c r="P6" s="198" t="s">
        <v>27</v>
      </c>
      <c r="Q6" s="198" t="s">
        <v>5</v>
      </c>
    </row>
    <row r="7" spans="1:17" ht="54.75" customHeight="1">
      <c r="A7" s="198"/>
      <c r="B7" s="198"/>
      <c r="C7" s="198"/>
      <c r="D7" s="198"/>
      <c r="E7" s="3" t="s">
        <v>25</v>
      </c>
      <c r="F7" s="3" t="s">
        <v>7</v>
      </c>
      <c r="G7" s="2" t="s">
        <v>8</v>
      </c>
      <c r="H7" s="2" t="s">
        <v>9</v>
      </c>
      <c r="I7" s="2" t="s">
        <v>8</v>
      </c>
      <c r="J7" s="2" t="s">
        <v>10</v>
      </c>
      <c r="K7" s="2" t="s">
        <v>8</v>
      </c>
      <c r="L7" s="2" t="s">
        <v>11</v>
      </c>
      <c r="M7" s="2" t="s">
        <v>12</v>
      </c>
      <c r="N7" s="2" t="s">
        <v>13</v>
      </c>
      <c r="O7" s="2" t="s">
        <v>14</v>
      </c>
      <c r="P7" s="198"/>
      <c r="Q7" s="198"/>
    </row>
    <row r="8" spans="1:17" s="12" customFormat="1" ht="18.75" customHeight="1">
      <c r="A8" s="60" t="s">
        <v>21</v>
      </c>
      <c r="B8" s="200" t="s">
        <v>37</v>
      </c>
      <c r="C8" s="60">
        <v>3</v>
      </c>
      <c r="D8" s="60">
        <f>SUM(D9:D11)</f>
        <v>48</v>
      </c>
      <c r="E8" s="60">
        <f aca="true" t="shared" si="0" ref="E8:J8">SUM(E9:E11)</f>
        <v>8356</v>
      </c>
      <c r="F8" s="60">
        <f t="shared" si="0"/>
        <v>2517</v>
      </c>
      <c r="G8" s="109">
        <f>+F8*100/E8</f>
        <v>30.122067975107708</v>
      </c>
      <c r="H8" s="60">
        <f t="shared" si="0"/>
        <v>342</v>
      </c>
      <c r="I8" s="109">
        <f>+H8*100/E8</f>
        <v>4.092867400670177</v>
      </c>
      <c r="J8" s="60">
        <f t="shared" si="0"/>
        <v>110</v>
      </c>
      <c r="K8" s="109">
        <f>+J8*100/H8</f>
        <v>32.16374269005848</v>
      </c>
      <c r="L8" s="61"/>
      <c r="M8" s="61"/>
      <c r="N8" s="61"/>
      <c r="O8" s="61"/>
      <c r="P8" s="61"/>
      <c r="Q8" s="61"/>
    </row>
    <row r="9" spans="1:17" s="5" customFormat="1" ht="18.75" customHeight="1">
      <c r="A9" s="152">
        <v>1</v>
      </c>
      <c r="B9" s="164" t="s">
        <v>38</v>
      </c>
      <c r="C9" s="153"/>
      <c r="D9" s="152">
        <v>21</v>
      </c>
      <c r="E9" s="154">
        <v>3892</v>
      </c>
      <c r="F9" s="155">
        <v>1841</v>
      </c>
      <c r="G9" s="152">
        <v>47.3</v>
      </c>
      <c r="H9" s="152">
        <v>197</v>
      </c>
      <c r="I9" s="152">
        <v>5.06</v>
      </c>
      <c r="J9" s="152">
        <v>97</v>
      </c>
      <c r="K9" s="156">
        <f>+J9*100/H9</f>
        <v>49.23857868020305</v>
      </c>
      <c r="L9" s="153"/>
      <c r="M9" s="153"/>
      <c r="N9" s="153"/>
      <c r="O9" s="153"/>
      <c r="P9" s="152" t="s">
        <v>21</v>
      </c>
      <c r="Q9" s="152" t="s">
        <v>23</v>
      </c>
    </row>
    <row r="10" spans="1:17" s="5" customFormat="1" ht="18.75" customHeight="1">
      <c r="A10" s="30">
        <v>2</v>
      </c>
      <c r="B10" s="165" t="s">
        <v>42</v>
      </c>
      <c r="C10" s="55"/>
      <c r="D10" s="30">
        <v>10</v>
      </c>
      <c r="E10" s="157">
        <v>1990</v>
      </c>
      <c r="F10" s="158">
        <v>303</v>
      </c>
      <c r="G10" s="30">
        <v>15.23</v>
      </c>
      <c r="H10" s="30">
        <v>63</v>
      </c>
      <c r="I10" s="30">
        <v>3.17</v>
      </c>
      <c r="J10" s="30">
        <v>4</v>
      </c>
      <c r="K10" s="30">
        <v>6.35</v>
      </c>
      <c r="L10" s="55"/>
      <c r="M10" s="55"/>
      <c r="N10" s="55"/>
      <c r="O10" s="55"/>
      <c r="P10" s="30" t="s">
        <v>21</v>
      </c>
      <c r="Q10" s="30" t="s">
        <v>23</v>
      </c>
    </row>
    <row r="11" spans="1:17" s="5" customFormat="1" ht="18.75" customHeight="1">
      <c r="A11" s="30">
        <v>3</v>
      </c>
      <c r="B11" s="165" t="s">
        <v>43</v>
      </c>
      <c r="C11" s="55"/>
      <c r="D11" s="30">
        <v>17</v>
      </c>
      <c r="E11" s="157">
        <v>2474</v>
      </c>
      <c r="F11" s="158">
        <v>373</v>
      </c>
      <c r="G11" s="30">
        <v>15.08</v>
      </c>
      <c r="H11" s="30">
        <v>82</v>
      </c>
      <c r="I11" s="30">
        <v>3.31</v>
      </c>
      <c r="J11" s="30">
        <v>9</v>
      </c>
      <c r="K11" s="30">
        <v>10.98</v>
      </c>
      <c r="L11" s="55"/>
      <c r="M11" s="55"/>
      <c r="N11" s="55"/>
      <c r="O11" s="55"/>
      <c r="P11" s="30" t="s">
        <v>21</v>
      </c>
      <c r="Q11" s="30" t="s">
        <v>23</v>
      </c>
    </row>
    <row r="12" spans="1:17" s="5" customFormat="1" ht="16.5" customHeight="1">
      <c r="A12" s="17" t="s">
        <v>24</v>
      </c>
      <c r="B12" s="113" t="s">
        <v>45</v>
      </c>
      <c r="C12" s="17">
        <v>17</v>
      </c>
      <c r="D12" s="17">
        <f>D16+D13+D14+D15+D17+D18+D19+D20+D21+D22+D23+D24+D25+D26+D27+D28+D29</f>
        <v>124</v>
      </c>
      <c r="E12" s="19">
        <f>E16+E13+E14+E15+E17+E18+E19+E20+E21+E22+E23+E24+E25+E26+E27+E28+E29</f>
        <v>20367</v>
      </c>
      <c r="F12" s="19">
        <f>F16+F13+F14+F15+F17+F18+F19+F20+F21+F22+F23+F24+F25+F26+F27+F28+F29</f>
        <v>12490</v>
      </c>
      <c r="G12" s="20">
        <f aca="true" t="shared" si="1" ref="G12:G29">F12/E12*100</f>
        <v>61.324691903569494</v>
      </c>
      <c r="H12" s="19">
        <f>H16+H13+H14+H15+H17+H18+H19+H20+H21+H22+H23+H24+H25+H26+H27+H28+H29</f>
        <v>5761</v>
      </c>
      <c r="I12" s="20">
        <f aca="true" t="shared" si="2" ref="I12:I29">H12/E12*100</f>
        <v>28.285952766730492</v>
      </c>
      <c r="J12" s="19">
        <f>J16+J13+J14+J15+J17+J18+J19+J20+J21+J22+J23+J24+J25+J26+J27+J28+J29</f>
        <v>3490</v>
      </c>
      <c r="K12" s="114">
        <f aca="true" t="shared" si="3" ref="K12:K29">J12/H12*100</f>
        <v>60.57976045825377</v>
      </c>
      <c r="L12" s="17"/>
      <c r="M12" s="17"/>
      <c r="N12" s="17"/>
      <c r="O12" s="17"/>
      <c r="P12" s="17"/>
      <c r="Q12" s="17"/>
    </row>
    <row r="13" spans="1:17" s="5" customFormat="1" ht="16.5" customHeight="1">
      <c r="A13" s="26">
        <v>1</v>
      </c>
      <c r="B13" s="136" t="s">
        <v>46</v>
      </c>
      <c r="C13" s="129"/>
      <c r="D13" s="159">
        <v>15</v>
      </c>
      <c r="E13" s="90">
        <v>2529</v>
      </c>
      <c r="F13" s="90">
        <v>1432</v>
      </c>
      <c r="G13" s="160">
        <f t="shared" si="1"/>
        <v>56.623171213918546</v>
      </c>
      <c r="H13" s="129">
        <v>348</v>
      </c>
      <c r="I13" s="160">
        <f t="shared" si="2"/>
        <v>13.76037959667853</v>
      </c>
      <c r="J13" s="129">
        <v>142</v>
      </c>
      <c r="K13" s="160">
        <f t="shared" si="3"/>
        <v>40.804597701149426</v>
      </c>
      <c r="L13" s="129"/>
      <c r="M13" s="129"/>
      <c r="N13" s="129"/>
      <c r="O13" s="129"/>
      <c r="P13" s="129" t="s">
        <v>24</v>
      </c>
      <c r="Q13" s="129"/>
    </row>
    <row r="14" spans="1:17" s="5" customFormat="1" ht="16.5" customHeight="1">
      <c r="A14" s="129">
        <v>2</v>
      </c>
      <c r="B14" s="136" t="s">
        <v>95</v>
      </c>
      <c r="C14" s="129"/>
      <c r="D14" s="159">
        <v>5</v>
      </c>
      <c r="E14" s="90">
        <v>1281</v>
      </c>
      <c r="F14" s="129">
        <v>285</v>
      </c>
      <c r="G14" s="160">
        <f t="shared" si="1"/>
        <v>22.24824355971897</v>
      </c>
      <c r="H14" s="159">
        <v>161</v>
      </c>
      <c r="I14" s="160">
        <f t="shared" si="2"/>
        <v>12.568306010928962</v>
      </c>
      <c r="J14" s="129">
        <v>56</v>
      </c>
      <c r="K14" s="160">
        <f t="shared" si="3"/>
        <v>34.78260869565217</v>
      </c>
      <c r="L14" s="129"/>
      <c r="M14" s="129"/>
      <c r="N14" s="129"/>
      <c r="O14" s="129"/>
      <c r="P14" s="129" t="s">
        <v>24</v>
      </c>
      <c r="Q14" s="13"/>
    </row>
    <row r="15" spans="1:17" s="5" customFormat="1" ht="16.5" customHeight="1">
      <c r="A15" s="26">
        <v>3</v>
      </c>
      <c r="B15" s="136" t="s">
        <v>94</v>
      </c>
      <c r="C15" s="129"/>
      <c r="D15" s="159">
        <v>12</v>
      </c>
      <c r="E15" s="90">
        <v>1458</v>
      </c>
      <c r="F15" s="90">
        <v>556</v>
      </c>
      <c r="G15" s="160">
        <f t="shared" si="1"/>
        <v>38.13443072702332</v>
      </c>
      <c r="H15" s="129">
        <v>215</v>
      </c>
      <c r="I15" s="160">
        <f t="shared" si="2"/>
        <v>14.746227709190673</v>
      </c>
      <c r="J15" s="129">
        <v>87</v>
      </c>
      <c r="K15" s="160">
        <f t="shared" si="3"/>
        <v>40.46511627906977</v>
      </c>
      <c r="L15" s="129"/>
      <c r="M15" s="129"/>
      <c r="N15" s="129"/>
      <c r="O15" s="129"/>
      <c r="P15" s="129" t="s">
        <v>24</v>
      </c>
      <c r="Q15" s="129"/>
    </row>
    <row r="16" spans="1:17" s="5" customFormat="1" ht="16.5" customHeight="1">
      <c r="A16" s="26">
        <v>4</v>
      </c>
      <c r="B16" s="136" t="s">
        <v>63</v>
      </c>
      <c r="C16" s="129"/>
      <c r="D16" s="159">
        <v>7</v>
      </c>
      <c r="E16" s="90">
        <v>1683</v>
      </c>
      <c r="F16" s="90">
        <v>542</v>
      </c>
      <c r="G16" s="160">
        <f t="shared" si="1"/>
        <v>32.204396910279264</v>
      </c>
      <c r="H16" s="129">
        <v>537</v>
      </c>
      <c r="I16" s="160">
        <f t="shared" si="2"/>
        <v>31.907308377896616</v>
      </c>
      <c r="J16" s="129">
        <v>182</v>
      </c>
      <c r="K16" s="160">
        <f t="shared" si="3"/>
        <v>33.89199255121043</v>
      </c>
      <c r="L16" s="129"/>
      <c r="M16" s="129"/>
      <c r="N16" s="129"/>
      <c r="O16" s="129"/>
      <c r="P16" s="129" t="s">
        <v>20</v>
      </c>
      <c r="Q16" s="129"/>
    </row>
    <row r="17" spans="1:17" s="5" customFormat="1" ht="16.5" customHeight="1">
      <c r="A17" s="129">
        <v>5</v>
      </c>
      <c r="B17" s="136" t="s">
        <v>82</v>
      </c>
      <c r="C17" s="129"/>
      <c r="D17" s="159">
        <v>4</v>
      </c>
      <c r="E17" s="90">
        <v>773</v>
      </c>
      <c r="F17" s="53">
        <v>567</v>
      </c>
      <c r="G17" s="160">
        <f t="shared" si="1"/>
        <v>73.35058214747735</v>
      </c>
      <c r="H17" s="129">
        <v>269</v>
      </c>
      <c r="I17" s="160">
        <f t="shared" si="2"/>
        <v>34.79948253557568</v>
      </c>
      <c r="J17" s="129">
        <v>199</v>
      </c>
      <c r="K17" s="160">
        <f t="shared" si="3"/>
        <v>73.97769516728626</v>
      </c>
      <c r="L17" s="129"/>
      <c r="M17" s="129"/>
      <c r="N17" s="129"/>
      <c r="O17" s="129"/>
      <c r="P17" s="159" t="s">
        <v>20</v>
      </c>
      <c r="Q17" s="129"/>
    </row>
    <row r="18" spans="1:17" s="5" customFormat="1" ht="16.5" customHeight="1">
      <c r="A18" s="26">
        <v>6</v>
      </c>
      <c r="B18" s="136" t="s">
        <v>84</v>
      </c>
      <c r="C18" s="129"/>
      <c r="D18" s="159">
        <v>9</v>
      </c>
      <c r="E18" s="90">
        <v>1443</v>
      </c>
      <c r="F18" s="53">
        <v>920</v>
      </c>
      <c r="G18" s="160">
        <f t="shared" si="1"/>
        <v>63.75606375606375</v>
      </c>
      <c r="H18" s="129">
        <v>488</v>
      </c>
      <c r="I18" s="160">
        <f t="shared" si="2"/>
        <v>33.81843381843382</v>
      </c>
      <c r="J18" s="129">
        <v>285</v>
      </c>
      <c r="K18" s="160">
        <f t="shared" si="3"/>
        <v>58.40163934426229</v>
      </c>
      <c r="L18" s="129"/>
      <c r="M18" s="129"/>
      <c r="N18" s="129"/>
      <c r="O18" s="129"/>
      <c r="P18" s="159" t="s">
        <v>20</v>
      </c>
      <c r="Q18" s="129"/>
    </row>
    <row r="19" spans="1:17" s="5" customFormat="1" ht="16.5" customHeight="1">
      <c r="A19" s="26">
        <v>7</v>
      </c>
      <c r="B19" s="136" t="s">
        <v>88</v>
      </c>
      <c r="C19" s="129"/>
      <c r="D19" s="159">
        <v>4</v>
      </c>
      <c r="E19" s="90">
        <v>808</v>
      </c>
      <c r="F19" s="53">
        <v>122</v>
      </c>
      <c r="G19" s="160">
        <f t="shared" si="1"/>
        <v>15.099009900990099</v>
      </c>
      <c r="H19" s="129">
        <v>276</v>
      </c>
      <c r="I19" s="160">
        <f t="shared" si="2"/>
        <v>34.15841584158416</v>
      </c>
      <c r="J19" s="129">
        <v>16</v>
      </c>
      <c r="K19" s="160">
        <f t="shared" si="3"/>
        <v>5.797101449275362</v>
      </c>
      <c r="L19" s="129"/>
      <c r="M19" s="129"/>
      <c r="N19" s="129"/>
      <c r="O19" s="129"/>
      <c r="P19" s="159" t="s">
        <v>20</v>
      </c>
      <c r="Q19" s="129"/>
    </row>
    <row r="20" spans="1:17" s="5" customFormat="1" ht="16.5" customHeight="1">
      <c r="A20" s="129">
        <v>8</v>
      </c>
      <c r="B20" s="136" t="s">
        <v>81</v>
      </c>
      <c r="C20" s="129"/>
      <c r="D20" s="159">
        <v>6</v>
      </c>
      <c r="E20" s="90">
        <v>1004</v>
      </c>
      <c r="F20" s="90">
        <v>795</v>
      </c>
      <c r="G20" s="160">
        <f t="shared" si="1"/>
        <v>79.18326693227091</v>
      </c>
      <c r="H20" s="129">
        <v>378</v>
      </c>
      <c r="I20" s="160">
        <f t="shared" si="2"/>
        <v>37.64940239043825</v>
      </c>
      <c r="J20" s="129">
        <v>350</v>
      </c>
      <c r="K20" s="160">
        <f t="shared" si="3"/>
        <v>92.5925925925926</v>
      </c>
      <c r="L20" s="129"/>
      <c r="M20" s="129"/>
      <c r="N20" s="129"/>
      <c r="O20" s="129"/>
      <c r="P20" s="129" t="s">
        <v>20</v>
      </c>
      <c r="Q20" s="129"/>
    </row>
    <row r="21" spans="1:17" s="5" customFormat="1" ht="16.5" customHeight="1">
      <c r="A21" s="26">
        <v>9</v>
      </c>
      <c r="B21" s="136" t="s">
        <v>92</v>
      </c>
      <c r="C21" s="129"/>
      <c r="D21" s="159">
        <v>6</v>
      </c>
      <c r="E21" s="90">
        <v>1128</v>
      </c>
      <c r="F21" s="90">
        <v>883</v>
      </c>
      <c r="G21" s="160">
        <f t="shared" si="1"/>
        <v>78.28014184397163</v>
      </c>
      <c r="H21" s="129">
        <v>359</v>
      </c>
      <c r="I21" s="160">
        <f t="shared" si="2"/>
        <v>31.826241134751772</v>
      </c>
      <c r="J21" s="129">
        <v>272</v>
      </c>
      <c r="K21" s="160">
        <f t="shared" si="3"/>
        <v>75.76601671309191</v>
      </c>
      <c r="L21" s="129"/>
      <c r="M21" s="129"/>
      <c r="N21" s="129"/>
      <c r="O21" s="129"/>
      <c r="P21" s="129" t="s">
        <v>20</v>
      </c>
      <c r="Q21" s="129"/>
    </row>
    <row r="22" spans="1:17" s="5" customFormat="1" ht="16.5" customHeight="1">
      <c r="A22" s="26">
        <v>10</v>
      </c>
      <c r="B22" s="136" t="s">
        <v>79</v>
      </c>
      <c r="C22" s="129"/>
      <c r="D22" s="159">
        <v>6</v>
      </c>
      <c r="E22" s="90">
        <v>960</v>
      </c>
      <c r="F22" s="90">
        <v>718</v>
      </c>
      <c r="G22" s="160">
        <f t="shared" si="1"/>
        <v>74.79166666666667</v>
      </c>
      <c r="H22" s="129">
        <v>320</v>
      </c>
      <c r="I22" s="160">
        <f t="shared" si="2"/>
        <v>33.33333333333333</v>
      </c>
      <c r="J22" s="129">
        <v>267</v>
      </c>
      <c r="K22" s="160">
        <f t="shared" si="3"/>
        <v>83.4375</v>
      </c>
      <c r="L22" s="129"/>
      <c r="M22" s="129"/>
      <c r="N22" s="129"/>
      <c r="O22" s="129"/>
      <c r="P22" s="129" t="s">
        <v>20</v>
      </c>
      <c r="Q22" s="129"/>
    </row>
    <row r="23" spans="1:17" s="5" customFormat="1" ht="16.5" customHeight="1">
      <c r="A23" s="129">
        <v>11</v>
      </c>
      <c r="B23" s="136" t="s">
        <v>77</v>
      </c>
      <c r="C23" s="129"/>
      <c r="D23" s="159">
        <v>12</v>
      </c>
      <c r="E23" s="90">
        <v>2055</v>
      </c>
      <c r="F23" s="90">
        <v>1303</v>
      </c>
      <c r="G23" s="160">
        <f t="shared" si="1"/>
        <v>63.40632603406326</v>
      </c>
      <c r="H23" s="129">
        <v>666</v>
      </c>
      <c r="I23" s="160">
        <f t="shared" si="2"/>
        <v>32.408759124087595</v>
      </c>
      <c r="J23" s="129">
        <v>265</v>
      </c>
      <c r="K23" s="160">
        <f t="shared" si="3"/>
        <v>39.78978978978979</v>
      </c>
      <c r="L23" s="129"/>
      <c r="M23" s="129"/>
      <c r="N23" s="129"/>
      <c r="O23" s="129"/>
      <c r="P23" s="129" t="s">
        <v>20</v>
      </c>
      <c r="Q23" s="129"/>
    </row>
    <row r="24" spans="1:17" s="5" customFormat="1" ht="16.5" customHeight="1">
      <c r="A24" s="26">
        <v>12</v>
      </c>
      <c r="B24" s="136" t="s">
        <v>75</v>
      </c>
      <c r="C24" s="129"/>
      <c r="D24" s="159">
        <v>6</v>
      </c>
      <c r="E24" s="90">
        <v>1020</v>
      </c>
      <c r="F24" s="129">
        <v>758</v>
      </c>
      <c r="G24" s="160">
        <f t="shared" si="1"/>
        <v>74.31372549019608</v>
      </c>
      <c r="H24" s="129">
        <v>321</v>
      </c>
      <c r="I24" s="160">
        <f t="shared" si="2"/>
        <v>31.470588235294116</v>
      </c>
      <c r="J24" s="129">
        <v>261</v>
      </c>
      <c r="K24" s="160">
        <f t="shared" si="3"/>
        <v>81.30841121495327</v>
      </c>
      <c r="L24" s="129"/>
      <c r="M24" s="129"/>
      <c r="N24" s="129"/>
      <c r="O24" s="129"/>
      <c r="P24" s="129" t="s">
        <v>20</v>
      </c>
      <c r="Q24" s="129"/>
    </row>
    <row r="25" spans="1:17" s="5" customFormat="1" ht="16.5" customHeight="1">
      <c r="A25" s="26">
        <v>13</v>
      </c>
      <c r="B25" s="136" t="s">
        <v>73</v>
      </c>
      <c r="C25" s="129"/>
      <c r="D25" s="159">
        <v>4</v>
      </c>
      <c r="E25" s="90">
        <v>805</v>
      </c>
      <c r="F25" s="129">
        <v>779</v>
      </c>
      <c r="G25" s="160">
        <f t="shared" si="1"/>
        <v>96.77018633540374</v>
      </c>
      <c r="H25" s="129">
        <v>270</v>
      </c>
      <c r="I25" s="160">
        <f t="shared" si="2"/>
        <v>33.54037267080746</v>
      </c>
      <c r="J25" s="129">
        <v>265</v>
      </c>
      <c r="K25" s="160">
        <f t="shared" si="3"/>
        <v>98.14814814814815</v>
      </c>
      <c r="L25" s="129"/>
      <c r="M25" s="129"/>
      <c r="N25" s="129"/>
      <c r="O25" s="129"/>
      <c r="P25" s="129" t="s">
        <v>20</v>
      </c>
      <c r="Q25" s="129"/>
    </row>
    <row r="26" spans="1:17" s="5" customFormat="1" ht="16.5" customHeight="1">
      <c r="A26" s="129">
        <v>14</v>
      </c>
      <c r="B26" s="136" t="s">
        <v>71</v>
      </c>
      <c r="C26" s="129"/>
      <c r="D26" s="159">
        <v>10</v>
      </c>
      <c r="E26" s="90">
        <v>974</v>
      </c>
      <c r="F26" s="129">
        <v>797</v>
      </c>
      <c r="G26" s="160">
        <f t="shared" si="1"/>
        <v>81.82751540041068</v>
      </c>
      <c r="H26" s="129">
        <v>331</v>
      </c>
      <c r="I26" s="160">
        <f t="shared" si="2"/>
        <v>33.983572895277206</v>
      </c>
      <c r="J26" s="129">
        <v>285</v>
      </c>
      <c r="K26" s="160">
        <f t="shared" si="3"/>
        <v>86.10271903323263</v>
      </c>
      <c r="L26" s="159"/>
      <c r="M26" s="129"/>
      <c r="N26" s="129"/>
      <c r="O26" s="129"/>
      <c r="P26" s="129" t="s">
        <v>20</v>
      </c>
      <c r="Q26" s="129"/>
    </row>
    <row r="27" spans="1:17" s="5" customFormat="1" ht="16.5" customHeight="1">
      <c r="A27" s="26">
        <v>15</v>
      </c>
      <c r="B27" s="136" t="s">
        <v>72</v>
      </c>
      <c r="C27" s="129"/>
      <c r="D27" s="159">
        <v>4</v>
      </c>
      <c r="E27" s="90">
        <v>601</v>
      </c>
      <c r="F27" s="129">
        <v>599</v>
      </c>
      <c r="G27" s="160">
        <f t="shared" si="1"/>
        <v>99.66722129783693</v>
      </c>
      <c r="H27" s="129">
        <v>189</v>
      </c>
      <c r="I27" s="160">
        <f t="shared" si="2"/>
        <v>31.44758735440932</v>
      </c>
      <c r="J27" s="129">
        <v>188</v>
      </c>
      <c r="K27" s="160">
        <f t="shared" si="3"/>
        <v>99.47089947089947</v>
      </c>
      <c r="L27" s="129"/>
      <c r="M27" s="129"/>
      <c r="N27" s="129"/>
      <c r="O27" s="129"/>
      <c r="P27" s="129" t="s">
        <v>20</v>
      </c>
      <c r="Q27" s="129"/>
    </row>
    <row r="28" spans="1:17" s="5" customFormat="1" ht="16.5" customHeight="1">
      <c r="A28" s="26">
        <v>16</v>
      </c>
      <c r="B28" s="136" t="s">
        <v>90</v>
      </c>
      <c r="C28" s="129"/>
      <c r="D28" s="159">
        <v>8</v>
      </c>
      <c r="E28" s="90">
        <v>1342</v>
      </c>
      <c r="F28" s="90">
        <v>1038</v>
      </c>
      <c r="G28" s="160">
        <f t="shared" si="1"/>
        <v>77.34724292101342</v>
      </c>
      <c r="H28" s="129">
        <v>458</v>
      </c>
      <c r="I28" s="160">
        <f t="shared" si="2"/>
        <v>34.12816691505216</v>
      </c>
      <c r="J28" s="129">
        <v>250</v>
      </c>
      <c r="K28" s="160">
        <f t="shared" si="3"/>
        <v>54.58515283842795</v>
      </c>
      <c r="L28" s="129"/>
      <c r="M28" s="129"/>
      <c r="N28" s="129"/>
      <c r="O28" s="129"/>
      <c r="P28" s="129" t="s">
        <v>20</v>
      </c>
      <c r="Q28" s="129"/>
    </row>
    <row r="29" spans="1:17" s="5" customFormat="1" ht="16.5" customHeight="1">
      <c r="A29" s="129">
        <v>17</v>
      </c>
      <c r="B29" s="136" t="s">
        <v>33</v>
      </c>
      <c r="C29" s="129"/>
      <c r="D29" s="159">
        <v>6</v>
      </c>
      <c r="E29" s="90">
        <v>503</v>
      </c>
      <c r="F29" s="129">
        <v>396</v>
      </c>
      <c r="G29" s="160">
        <f t="shared" si="1"/>
        <v>78.72763419483101</v>
      </c>
      <c r="H29" s="129">
        <v>175</v>
      </c>
      <c r="I29" s="160">
        <f t="shared" si="2"/>
        <v>34.791252485089466</v>
      </c>
      <c r="J29" s="129">
        <v>120</v>
      </c>
      <c r="K29" s="160">
        <f t="shared" si="3"/>
        <v>68.57142857142857</v>
      </c>
      <c r="L29" s="129"/>
      <c r="M29" s="129"/>
      <c r="N29" s="129"/>
      <c r="O29" s="129"/>
      <c r="P29" s="129" t="s">
        <v>20</v>
      </c>
      <c r="Q29" s="129"/>
    </row>
    <row r="30" spans="1:17" s="5" customFormat="1" ht="16.5" customHeight="1">
      <c r="A30" s="61" t="s">
        <v>20</v>
      </c>
      <c r="B30" s="163" t="s">
        <v>245</v>
      </c>
      <c r="C30" s="60">
        <v>27</v>
      </c>
      <c r="D30" s="60">
        <f>SUM(D31:D57)</f>
        <v>298</v>
      </c>
      <c r="E30" s="150">
        <f>SUM(E31:E57)</f>
        <v>50800</v>
      </c>
      <c r="F30" s="150">
        <f>SUM(F31:F57)</f>
        <v>26865</v>
      </c>
      <c r="G30" s="63">
        <f>F30/E30*100</f>
        <v>52.88385826771653</v>
      </c>
      <c r="H30" s="60">
        <f>SUM(H31:H57)</f>
        <v>3736</v>
      </c>
      <c r="I30" s="151">
        <f>H30/E30*100</f>
        <v>7.354330708661418</v>
      </c>
      <c r="J30" s="60">
        <f>SUM(J31:J57)</f>
        <v>2541</v>
      </c>
      <c r="K30" s="63">
        <f>J30/H30*100</f>
        <v>68.01391862955032</v>
      </c>
      <c r="L30" s="61"/>
      <c r="M30" s="61"/>
      <c r="N30" s="61"/>
      <c r="O30" s="61"/>
      <c r="P30" s="61"/>
      <c r="Q30" s="61"/>
    </row>
    <row r="31" spans="1:17" s="5" customFormat="1" ht="16.5" customHeight="1">
      <c r="A31" s="152">
        <v>1</v>
      </c>
      <c r="B31" s="164" t="s">
        <v>460</v>
      </c>
      <c r="C31" s="153"/>
      <c r="D31" s="152">
        <v>12</v>
      </c>
      <c r="E31" s="154">
        <v>1893</v>
      </c>
      <c r="F31" s="155">
        <v>872</v>
      </c>
      <c r="G31" s="152" t="s">
        <v>246</v>
      </c>
      <c r="H31" s="152">
        <v>388</v>
      </c>
      <c r="I31" s="152" t="s">
        <v>247</v>
      </c>
      <c r="J31" s="152">
        <v>231</v>
      </c>
      <c r="K31" s="152" t="s">
        <v>248</v>
      </c>
      <c r="L31" s="153"/>
      <c r="M31" s="153"/>
      <c r="N31" s="153"/>
      <c r="O31" s="153"/>
      <c r="P31" s="152" t="s">
        <v>20</v>
      </c>
      <c r="Q31" s="153"/>
    </row>
    <row r="32" spans="1:17" s="5" customFormat="1" ht="16.5" customHeight="1">
      <c r="A32" s="30">
        <v>2</v>
      </c>
      <c r="B32" s="165" t="s">
        <v>461</v>
      </c>
      <c r="C32" s="55"/>
      <c r="D32" s="30">
        <v>7</v>
      </c>
      <c r="E32" s="158">
        <v>1100</v>
      </c>
      <c r="F32" s="158">
        <v>907</v>
      </c>
      <c r="G32" s="30" t="s">
        <v>102</v>
      </c>
      <c r="H32" s="30">
        <v>226</v>
      </c>
      <c r="I32" s="30" t="s">
        <v>103</v>
      </c>
      <c r="J32" s="30">
        <v>209</v>
      </c>
      <c r="K32" s="30" t="s">
        <v>104</v>
      </c>
      <c r="L32" s="55"/>
      <c r="M32" s="55"/>
      <c r="N32" s="55"/>
      <c r="O32" s="55"/>
      <c r="P32" s="30" t="s">
        <v>20</v>
      </c>
      <c r="Q32" s="55"/>
    </row>
    <row r="33" spans="1:17" s="5" customFormat="1" ht="16.5" customHeight="1">
      <c r="A33" s="30">
        <v>3</v>
      </c>
      <c r="B33" s="165" t="s">
        <v>462</v>
      </c>
      <c r="C33" s="55"/>
      <c r="D33" s="30">
        <v>5</v>
      </c>
      <c r="E33" s="158">
        <v>728</v>
      </c>
      <c r="F33" s="158">
        <v>724</v>
      </c>
      <c r="G33" s="30" t="s">
        <v>249</v>
      </c>
      <c r="H33" s="30">
        <v>151</v>
      </c>
      <c r="I33" s="30" t="s">
        <v>105</v>
      </c>
      <c r="J33" s="30">
        <v>150</v>
      </c>
      <c r="K33" s="30" t="s">
        <v>106</v>
      </c>
      <c r="L33" s="55"/>
      <c r="M33" s="55"/>
      <c r="N33" s="55"/>
      <c r="O33" s="55"/>
      <c r="P33" s="30" t="s">
        <v>20</v>
      </c>
      <c r="Q33" s="55"/>
    </row>
    <row r="34" spans="1:17" s="5" customFormat="1" ht="16.5" customHeight="1">
      <c r="A34" s="30">
        <v>4</v>
      </c>
      <c r="B34" s="165" t="s">
        <v>463</v>
      </c>
      <c r="C34" s="55"/>
      <c r="D34" s="30">
        <v>4</v>
      </c>
      <c r="E34" s="158">
        <v>688</v>
      </c>
      <c r="F34" s="158">
        <v>255</v>
      </c>
      <c r="G34" s="30" t="s">
        <v>250</v>
      </c>
      <c r="H34" s="30">
        <v>157</v>
      </c>
      <c r="I34" s="30" t="s">
        <v>112</v>
      </c>
      <c r="J34" s="30">
        <v>60</v>
      </c>
      <c r="K34" s="30" t="s">
        <v>113</v>
      </c>
      <c r="L34" s="55"/>
      <c r="M34" s="55"/>
      <c r="N34" s="55"/>
      <c r="O34" s="55"/>
      <c r="P34" s="30" t="s">
        <v>20</v>
      </c>
      <c r="Q34" s="55"/>
    </row>
    <row r="35" spans="1:17" s="5" customFormat="1" ht="16.5" customHeight="1">
      <c r="A35" s="30">
        <v>5</v>
      </c>
      <c r="B35" s="165" t="s">
        <v>464</v>
      </c>
      <c r="C35" s="55"/>
      <c r="D35" s="30">
        <v>5</v>
      </c>
      <c r="E35" s="158">
        <v>895</v>
      </c>
      <c r="F35" s="158">
        <v>635</v>
      </c>
      <c r="G35" s="30" t="s">
        <v>251</v>
      </c>
      <c r="H35" s="30">
        <v>288</v>
      </c>
      <c r="I35" s="30" t="s">
        <v>114</v>
      </c>
      <c r="J35" s="30">
        <v>220</v>
      </c>
      <c r="K35" s="30" t="s">
        <v>115</v>
      </c>
      <c r="L35" s="55"/>
      <c r="M35" s="55"/>
      <c r="N35" s="55"/>
      <c r="O35" s="55"/>
      <c r="P35" s="30" t="s">
        <v>20</v>
      </c>
      <c r="Q35" s="55"/>
    </row>
    <row r="36" spans="1:17" ht="16.5" customHeight="1">
      <c r="A36" s="30">
        <v>6</v>
      </c>
      <c r="B36" s="165" t="s">
        <v>465</v>
      </c>
      <c r="C36" s="55"/>
      <c r="D36" s="30">
        <v>6</v>
      </c>
      <c r="E36" s="158">
        <v>1016</v>
      </c>
      <c r="F36" s="158">
        <v>759</v>
      </c>
      <c r="G36" s="30" t="s">
        <v>252</v>
      </c>
      <c r="H36" s="30">
        <v>297</v>
      </c>
      <c r="I36" s="30" t="s">
        <v>121</v>
      </c>
      <c r="J36" s="30">
        <v>175</v>
      </c>
      <c r="K36" s="30" t="s">
        <v>122</v>
      </c>
      <c r="L36" s="55"/>
      <c r="M36" s="55"/>
      <c r="N36" s="55"/>
      <c r="O36" s="55"/>
      <c r="P36" s="30" t="s">
        <v>20</v>
      </c>
      <c r="Q36" s="55"/>
    </row>
    <row r="37" spans="1:17" ht="16.5" customHeight="1">
      <c r="A37" s="30">
        <v>7</v>
      </c>
      <c r="B37" s="165" t="s">
        <v>466</v>
      </c>
      <c r="C37" s="55"/>
      <c r="D37" s="30">
        <v>8</v>
      </c>
      <c r="E37" s="158">
        <v>1316</v>
      </c>
      <c r="F37" s="158">
        <v>744</v>
      </c>
      <c r="G37" s="30" t="s">
        <v>253</v>
      </c>
      <c r="H37" s="30">
        <v>378</v>
      </c>
      <c r="I37" s="30" t="s">
        <v>129</v>
      </c>
      <c r="J37" s="30">
        <v>251</v>
      </c>
      <c r="K37" s="30" t="s">
        <v>130</v>
      </c>
      <c r="L37" s="55"/>
      <c r="M37" s="55"/>
      <c r="N37" s="55"/>
      <c r="O37" s="55"/>
      <c r="P37" s="30" t="s">
        <v>20</v>
      </c>
      <c r="Q37" s="55"/>
    </row>
    <row r="38" spans="1:17" ht="16.5" customHeight="1">
      <c r="A38" s="30">
        <v>8</v>
      </c>
      <c r="B38" s="165" t="s">
        <v>467</v>
      </c>
      <c r="C38" s="55"/>
      <c r="D38" s="30">
        <v>4</v>
      </c>
      <c r="E38" s="158">
        <v>578</v>
      </c>
      <c r="F38" s="158">
        <v>370</v>
      </c>
      <c r="G38" s="30" t="s">
        <v>254</v>
      </c>
      <c r="H38" s="30">
        <v>54</v>
      </c>
      <c r="I38" s="30" t="s">
        <v>145</v>
      </c>
      <c r="J38" s="30">
        <v>37</v>
      </c>
      <c r="K38" s="30" t="s">
        <v>146</v>
      </c>
      <c r="L38" s="30"/>
      <c r="M38" s="55"/>
      <c r="N38" s="55"/>
      <c r="O38" s="55"/>
      <c r="P38" s="30" t="s">
        <v>21</v>
      </c>
      <c r="Q38" s="55"/>
    </row>
    <row r="39" spans="1:17" ht="16.5" customHeight="1">
      <c r="A39" s="30">
        <v>9</v>
      </c>
      <c r="B39" s="165" t="s">
        <v>468</v>
      </c>
      <c r="C39" s="55"/>
      <c r="D39" s="30">
        <v>13</v>
      </c>
      <c r="E39" s="158">
        <v>1067</v>
      </c>
      <c r="F39" s="158">
        <v>1027</v>
      </c>
      <c r="G39" s="30" t="s">
        <v>255</v>
      </c>
      <c r="H39" s="30">
        <v>206</v>
      </c>
      <c r="I39" s="30" t="s">
        <v>139</v>
      </c>
      <c r="J39" s="30">
        <v>200</v>
      </c>
      <c r="K39" s="30" t="s">
        <v>140</v>
      </c>
      <c r="L39" s="30" t="s">
        <v>52</v>
      </c>
      <c r="M39" s="30"/>
      <c r="N39" s="30" t="s">
        <v>52</v>
      </c>
      <c r="O39" s="30" t="s">
        <v>52</v>
      </c>
      <c r="P39" s="30" t="s">
        <v>20</v>
      </c>
      <c r="Q39" s="55"/>
    </row>
    <row r="40" spans="1:17" ht="16.5" customHeight="1">
      <c r="A40" s="30">
        <v>10</v>
      </c>
      <c r="B40" s="165" t="s">
        <v>469</v>
      </c>
      <c r="C40" s="55"/>
      <c r="D40" s="30">
        <v>7</v>
      </c>
      <c r="E40" s="158">
        <v>1145</v>
      </c>
      <c r="F40" s="158">
        <v>443</v>
      </c>
      <c r="G40" s="30" t="s">
        <v>256</v>
      </c>
      <c r="H40" s="30">
        <v>279</v>
      </c>
      <c r="I40" s="30" t="s">
        <v>142</v>
      </c>
      <c r="J40" s="30">
        <v>131</v>
      </c>
      <c r="K40" s="30">
        <v>46.95</v>
      </c>
      <c r="L40" s="55"/>
      <c r="M40" s="55"/>
      <c r="N40" s="55"/>
      <c r="O40" s="55"/>
      <c r="P40" s="30" t="s">
        <v>20</v>
      </c>
      <c r="Q40" s="55"/>
    </row>
    <row r="41" spans="1:17" ht="16.5" customHeight="1">
      <c r="A41" s="30">
        <v>11</v>
      </c>
      <c r="B41" s="165" t="s">
        <v>470</v>
      </c>
      <c r="C41" s="55"/>
      <c r="D41" s="30">
        <v>16</v>
      </c>
      <c r="E41" s="158">
        <v>2021</v>
      </c>
      <c r="F41" s="158">
        <v>1184</v>
      </c>
      <c r="G41" s="30" t="s">
        <v>257</v>
      </c>
      <c r="H41" s="30">
        <v>234</v>
      </c>
      <c r="I41" s="30" t="s">
        <v>143</v>
      </c>
      <c r="J41" s="30">
        <v>156</v>
      </c>
      <c r="K41" s="30" t="s">
        <v>144</v>
      </c>
      <c r="L41" s="55"/>
      <c r="M41" s="55"/>
      <c r="N41" s="55"/>
      <c r="O41" s="55"/>
      <c r="P41" s="30" t="s">
        <v>24</v>
      </c>
      <c r="Q41" s="55"/>
    </row>
    <row r="42" spans="1:17" ht="16.5" customHeight="1">
      <c r="A42" s="30">
        <v>12</v>
      </c>
      <c r="B42" s="165" t="s">
        <v>471</v>
      </c>
      <c r="C42" s="55"/>
      <c r="D42" s="30">
        <v>10</v>
      </c>
      <c r="E42" s="158">
        <v>1839</v>
      </c>
      <c r="F42" s="158">
        <v>1663</v>
      </c>
      <c r="G42" s="30" t="s">
        <v>258</v>
      </c>
      <c r="H42" s="30">
        <v>111</v>
      </c>
      <c r="I42" s="30" t="s">
        <v>168</v>
      </c>
      <c r="J42" s="30">
        <v>96</v>
      </c>
      <c r="K42" s="30" t="s">
        <v>144</v>
      </c>
      <c r="L42" s="55"/>
      <c r="M42" s="55"/>
      <c r="N42" s="55"/>
      <c r="O42" s="55"/>
      <c r="P42" s="30" t="s">
        <v>21</v>
      </c>
      <c r="Q42" s="55"/>
    </row>
    <row r="43" spans="1:17" ht="16.5" customHeight="1">
      <c r="A43" s="30">
        <v>13</v>
      </c>
      <c r="B43" s="165" t="s">
        <v>472</v>
      </c>
      <c r="C43" s="55"/>
      <c r="D43" s="30">
        <v>30</v>
      </c>
      <c r="E43" s="158">
        <v>3779</v>
      </c>
      <c r="F43" s="158">
        <v>1474</v>
      </c>
      <c r="G43" s="30" t="s">
        <v>259</v>
      </c>
      <c r="H43" s="30">
        <v>85</v>
      </c>
      <c r="I43" s="30" t="s">
        <v>149</v>
      </c>
      <c r="J43" s="30">
        <v>30</v>
      </c>
      <c r="K43" s="30" t="s">
        <v>150</v>
      </c>
      <c r="L43" s="55"/>
      <c r="M43" s="55"/>
      <c r="N43" s="55"/>
      <c r="O43" s="55"/>
      <c r="P43" s="30" t="s">
        <v>21</v>
      </c>
      <c r="Q43" s="55" t="s">
        <v>23</v>
      </c>
    </row>
    <row r="44" spans="1:17" ht="16.5" customHeight="1">
      <c r="A44" s="30">
        <v>14</v>
      </c>
      <c r="B44" s="165" t="s">
        <v>473</v>
      </c>
      <c r="C44" s="55"/>
      <c r="D44" s="30">
        <v>9</v>
      </c>
      <c r="E44" s="158">
        <v>2098</v>
      </c>
      <c r="F44" s="158">
        <v>844</v>
      </c>
      <c r="G44" s="30" t="s">
        <v>260</v>
      </c>
      <c r="H44" s="30">
        <v>67</v>
      </c>
      <c r="I44" s="30" t="s">
        <v>171</v>
      </c>
      <c r="J44" s="30">
        <v>38</v>
      </c>
      <c r="K44" s="30" t="s">
        <v>172</v>
      </c>
      <c r="L44" s="55"/>
      <c r="M44" s="55"/>
      <c r="N44" s="55"/>
      <c r="O44" s="55"/>
      <c r="P44" s="30" t="s">
        <v>21</v>
      </c>
      <c r="Q44" s="55"/>
    </row>
    <row r="45" spans="1:17" ht="16.5" customHeight="1">
      <c r="A45" s="30">
        <v>15</v>
      </c>
      <c r="B45" s="165" t="s">
        <v>474</v>
      </c>
      <c r="C45" s="55"/>
      <c r="D45" s="30">
        <v>12</v>
      </c>
      <c r="E45" s="158">
        <v>1986</v>
      </c>
      <c r="F45" s="158">
        <v>1354</v>
      </c>
      <c r="G45" s="30">
        <v>68.18</v>
      </c>
      <c r="H45" s="30">
        <v>147</v>
      </c>
      <c r="I45" s="30" t="s">
        <v>147</v>
      </c>
      <c r="J45" s="30">
        <v>135</v>
      </c>
      <c r="K45" s="30" t="s">
        <v>148</v>
      </c>
      <c r="L45" s="55"/>
      <c r="M45" s="55"/>
      <c r="N45" s="55"/>
      <c r="O45" s="55"/>
      <c r="P45" s="30" t="s">
        <v>21</v>
      </c>
      <c r="Q45" s="55"/>
    </row>
    <row r="46" spans="1:17" ht="16.5" customHeight="1">
      <c r="A46" s="30">
        <v>16</v>
      </c>
      <c r="B46" s="165" t="s">
        <v>475</v>
      </c>
      <c r="C46" s="55"/>
      <c r="D46" s="30">
        <v>10</v>
      </c>
      <c r="E46" s="158">
        <v>2396</v>
      </c>
      <c r="F46" s="158">
        <v>1578</v>
      </c>
      <c r="G46" s="30" t="s">
        <v>261</v>
      </c>
      <c r="H46" s="30">
        <v>53</v>
      </c>
      <c r="I46" s="30" t="s">
        <v>155</v>
      </c>
      <c r="J46" s="30">
        <v>37</v>
      </c>
      <c r="K46" s="30" t="s">
        <v>156</v>
      </c>
      <c r="L46" s="55"/>
      <c r="M46" s="55"/>
      <c r="N46" s="55"/>
      <c r="O46" s="55"/>
      <c r="P46" s="30" t="s">
        <v>21</v>
      </c>
      <c r="Q46" s="55" t="s">
        <v>23</v>
      </c>
    </row>
    <row r="47" spans="1:17" ht="16.5" customHeight="1">
      <c r="A47" s="30">
        <v>17</v>
      </c>
      <c r="B47" s="165" t="s">
        <v>476</v>
      </c>
      <c r="C47" s="55"/>
      <c r="D47" s="30">
        <v>8</v>
      </c>
      <c r="E47" s="158">
        <v>1353</v>
      </c>
      <c r="F47" s="158">
        <v>1067</v>
      </c>
      <c r="G47" s="30" t="s">
        <v>262</v>
      </c>
      <c r="H47" s="30">
        <v>62</v>
      </c>
      <c r="I47" s="30" t="s">
        <v>174</v>
      </c>
      <c r="J47" s="30">
        <v>47</v>
      </c>
      <c r="K47" s="30" t="s">
        <v>175</v>
      </c>
      <c r="L47" s="55"/>
      <c r="M47" s="55"/>
      <c r="N47" s="55"/>
      <c r="O47" s="55"/>
      <c r="P47" s="30" t="s">
        <v>21</v>
      </c>
      <c r="Q47" s="55"/>
    </row>
    <row r="48" spans="1:17" ht="16.5" customHeight="1">
      <c r="A48" s="30">
        <v>18</v>
      </c>
      <c r="B48" s="165" t="s">
        <v>477</v>
      </c>
      <c r="C48" s="55"/>
      <c r="D48" s="30">
        <v>9</v>
      </c>
      <c r="E48" s="158">
        <v>1580</v>
      </c>
      <c r="F48" s="158">
        <v>1171</v>
      </c>
      <c r="G48" s="30" t="s">
        <v>263</v>
      </c>
      <c r="H48" s="30">
        <v>133</v>
      </c>
      <c r="I48" s="30" t="s">
        <v>153</v>
      </c>
      <c r="J48" s="30">
        <v>106</v>
      </c>
      <c r="K48" s="30" t="s">
        <v>154</v>
      </c>
      <c r="L48" s="55"/>
      <c r="M48" s="55"/>
      <c r="N48" s="55"/>
      <c r="O48" s="55"/>
      <c r="P48" s="30" t="s">
        <v>21</v>
      </c>
      <c r="Q48" s="55"/>
    </row>
    <row r="49" spans="1:17" ht="16.5" customHeight="1">
      <c r="A49" s="30">
        <v>19</v>
      </c>
      <c r="B49" s="165" t="s">
        <v>478</v>
      </c>
      <c r="C49" s="55"/>
      <c r="D49" s="30">
        <v>17</v>
      </c>
      <c r="E49" s="158">
        <v>2351</v>
      </c>
      <c r="F49" s="158">
        <v>1483</v>
      </c>
      <c r="G49" s="30">
        <v>60.08</v>
      </c>
      <c r="H49" s="30">
        <v>101</v>
      </c>
      <c r="I49" s="30" t="s">
        <v>151</v>
      </c>
      <c r="J49" s="30">
        <v>83</v>
      </c>
      <c r="K49" s="30" t="s">
        <v>152</v>
      </c>
      <c r="L49" s="55"/>
      <c r="M49" s="55"/>
      <c r="N49" s="55"/>
      <c r="O49" s="55"/>
      <c r="P49" s="30" t="s">
        <v>21</v>
      </c>
      <c r="Q49" s="55"/>
    </row>
    <row r="50" spans="1:17" ht="16.5" customHeight="1">
      <c r="A50" s="30">
        <v>20</v>
      </c>
      <c r="B50" s="165" t="s">
        <v>479</v>
      </c>
      <c r="C50" s="55"/>
      <c r="D50" s="30">
        <v>8</v>
      </c>
      <c r="E50" s="158">
        <v>1593</v>
      </c>
      <c r="F50" s="158">
        <v>1010</v>
      </c>
      <c r="G50" s="30" t="s">
        <v>264</v>
      </c>
      <c r="H50" s="30">
        <v>58</v>
      </c>
      <c r="I50" s="30" t="s">
        <v>177</v>
      </c>
      <c r="J50" s="30">
        <v>37</v>
      </c>
      <c r="K50" s="30" t="s">
        <v>178</v>
      </c>
      <c r="L50" s="55"/>
      <c r="M50" s="55"/>
      <c r="N50" s="55"/>
      <c r="O50" s="55"/>
      <c r="P50" s="30" t="s">
        <v>21</v>
      </c>
      <c r="Q50" s="55" t="s">
        <v>23</v>
      </c>
    </row>
    <row r="51" spans="1:17" ht="16.5" customHeight="1">
      <c r="A51" s="30">
        <v>21</v>
      </c>
      <c r="B51" s="165" t="s">
        <v>480</v>
      </c>
      <c r="C51" s="55"/>
      <c r="D51" s="30">
        <v>4</v>
      </c>
      <c r="E51" s="158">
        <v>1116</v>
      </c>
      <c r="F51" s="158">
        <v>895</v>
      </c>
      <c r="G51" s="161">
        <f>+F51*100/E51</f>
        <v>80.19713261648745</v>
      </c>
      <c r="H51" s="30">
        <v>27</v>
      </c>
      <c r="I51" s="30" t="s">
        <v>180</v>
      </c>
      <c r="J51" s="30">
        <v>14</v>
      </c>
      <c r="K51" s="30" t="s">
        <v>181</v>
      </c>
      <c r="L51" s="55"/>
      <c r="M51" s="55"/>
      <c r="N51" s="55"/>
      <c r="O51" s="55"/>
      <c r="P51" s="30" t="s">
        <v>21</v>
      </c>
      <c r="Q51" s="55"/>
    </row>
    <row r="52" spans="1:17" ht="16.5" customHeight="1">
      <c r="A52" s="30">
        <v>22</v>
      </c>
      <c r="B52" s="165" t="s">
        <v>481</v>
      </c>
      <c r="C52" s="55"/>
      <c r="D52" s="30">
        <v>9</v>
      </c>
      <c r="E52" s="158">
        <v>2153</v>
      </c>
      <c r="F52" s="158">
        <v>760</v>
      </c>
      <c r="G52" s="161">
        <f>+F52*100/E52</f>
        <v>35.299581978634464</v>
      </c>
      <c r="H52" s="30">
        <v>46</v>
      </c>
      <c r="I52" s="30" t="s">
        <v>187</v>
      </c>
      <c r="J52" s="30">
        <v>19</v>
      </c>
      <c r="K52" s="30" t="s">
        <v>188</v>
      </c>
      <c r="L52" s="55"/>
      <c r="M52" s="55"/>
      <c r="N52" s="55"/>
      <c r="O52" s="55"/>
      <c r="P52" s="30" t="s">
        <v>21</v>
      </c>
      <c r="Q52" s="55"/>
    </row>
    <row r="53" spans="1:17" ht="16.5" customHeight="1">
      <c r="A53" s="30">
        <v>23</v>
      </c>
      <c r="B53" s="165" t="s">
        <v>482</v>
      </c>
      <c r="C53" s="55"/>
      <c r="D53" s="30">
        <v>12</v>
      </c>
      <c r="E53" s="158">
        <v>2430</v>
      </c>
      <c r="F53" s="158">
        <v>1161</v>
      </c>
      <c r="G53" s="161">
        <f>+F53*100/E53</f>
        <v>47.77777777777778</v>
      </c>
      <c r="H53" s="30">
        <v>35</v>
      </c>
      <c r="I53" s="30" t="s">
        <v>199</v>
      </c>
      <c r="J53" s="30">
        <v>20</v>
      </c>
      <c r="K53" s="30" t="s">
        <v>200</v>
      </c>
      <c r="L53" s="55"/>
      <c r="M53" s="55"/>
      <c r="N53" s="55"/>
      <c r="O53" s="55"/>
      <c r="P53" s="30" t="s">
        <v>21</v>
      </c>
      <c r="Q53" s="55" t="s">
        <v>23</v>
      </c>
    </row>
    <row r="54" spans="1:17" ht="16.5" customHeight="1">
      <c r="A54" s="30">
        <v>24</v>
      </c>
      <c r="B54" s="165" t="s">
        <v>265</v>
      </c>
      <c r="C54" s="55"/>
      <c r="D54" s="30">
        <v>19</v>
      </c>
      <c r="E54" s="158">
        <v>4027</v>
      </c>
      <c r="F54" s="158">
        <v>1034</v>
      </c>
      <c r="G54" s="161">
        <f>+F54*100/E54</f>
        <v>25.67668239384157</v>
      </c>
      <c r="H54" s="30">
        <v>30</v>
      </c>
      <c r="I54" s="30">
        <v>0.74</v>
      </c>
      <c r="J54" s="30">
        <v>12</v>
      </c>
      <c r="K54" s="30">
        <v>40</v>
      </c>
      <c r="L54" s="55"/>
      <c r="M54" s="55"/>
      <c r="N54" s="55"/>
      <c r="O54" s="55"/>
      <c r="P54" s="30" t="s">
        <v>21</v>
      </c>
      <c r="Q54" s="55"/>
    </row>
    <row r="55" spans="1:17" ht="16.5" customHeight="1">
      <c r="A55" s="30">
        <v>25</v>
      </c>
      <c r="B55" s="165" t="s">
        <v>483</v>
      </c>
      <c r="C55" s="55"/>
      <c r="D55" s="30">
        <v>25</v>
      </c>
      <c r="E55" s="158">
        <v>4666</v>
      </c>
      <c r="F55" s="158">
        <v>2118</v>
      </c>
      <c r="G55" s="161">
        <f>+F55*100/E55</f>
        <v>45.39219888555508</v>
      </c>
      <c r="H55" s="30">
        <v>47</v>
      </c>
      <c r="I55" s="30" t="s">
        <v>212</v>
      </c>
      <c r="J55" s="30">
        <v>25</v>
      </c>
      <c r="K55" s="30" t="s">
        <v>213</v>
      </c>
      <c r="L55" s="55"/>
      <c r="M55" s="55"/>
      <c r="N55" s="55"/>
      <c r="O55" s="55"/>
      <c r="P55" s="30" t="s">
        <v>21</v>
      </c>
      <c r="Q55" s="55" t="s">
        <v>23</v>
      </c>
    </row>
    <row r="56" spans="1:17" ht="16.5" customHeight="1">
      <c r="A56" s="30">
        <v>26</v>
      </c>
      <c r="B56" s="165" t="s">
        <v>484</v>
      </c>
      <c r="C56" s="55"/>
      <c r="D56" s="30">
        <v>14</v>
      </c>
      <c r="E56" s="158">
        <v>2522</v>
      </c>
      <c r="F56" s="158">
        <v>699</v>
      </c>
      <c r="G56" s="30" t="s">
        <v>266</v>
      </c>
      <c r="H56" s="30">
        <v>42</v>
      </c>
      <c r="I56" s="30" t="s">
        <v>215</v>
      </c>
      <c r="J56" s="30">
        <v>12</v>
      </c>
      <c r="K56" s="161">
        <f>+J56*100/H56</f>
        <v>28.571428571428573</v>
      </c>
      <c r="L56" s="55"/>
      <c r="M56" s="55"/>
      <c r="N56" s="55"/>
      <c r="O56" s="55"/>
      <c r="P56" s="30" t="s">
        <v>21</v>
      </c>
      <c r="Q56" s="55" t="s">
        <v>23</v>
      </c>
    </row>
    <row r="57" spans="1:17" ht="16.5" customHeight="1">
      <c r="A57" s="30">
        <v>27</v>
      </c>
      <c r="B57" s="165" t="s">
        <v>485</v>
      </c>
      <c r="C57" s="55"/>
      <c r="D57" s="30">
        <v>15</v>
      </c>
      <c r="E57" s="158">
        <v>2464</v>
      </c>
      <c r="F57" s="158">
        <v>634</v>
      </c>
      <c r="G57" s="30" t="s">
        <v>267</v>
      </c>
      <c r="H57" s="30">
        <v>34</v>
      </c>
      <c r="I57" s="30" t="s">
        <v>203</v>
      </c>
      <c r="J57" s="30">
        <v>10</v>
      </c>
      <c r="K57" s="30" t="s">
        <v>204</v>
      </c>
      <c r="L57" s="55"/>
      <c r="M57" s="55"/>
      <c r="N57" s="55"/>
      <c r="O57" s="55"/>
      <c r="P57" s="30" t="s">
        <v>21</v>
      </c>
      <c r="Q57" s="55"/>
    </row>
    <row r="58" spans="1:17" ht="16.5" customHeight="1">
      <c r="A58" s="19" t="s">
        <v>26</v>
      </c>
      <c r="B58" s="111" t="s">
        <v>443</v>
      </c>
      <c r="C58" s="19">
        <v>12</v>
      </c>
      <c r="D58" s="19">
        <f aca="true" t="shared" si="4" ref="D58:J58">SUM(D59:D70)</f>
        <v>154</v>
      </c>
      <c r="E58" s="19">
        <f t="shared" si="4"/>
        <v>29101</v>
      </c>
      <c r="F58" s="19">
        <f t="shared" si="4"/>
        <v>8737</v>
      </c>
      <c r="G58" s="20">
        <f>+F58*100/E58</f>
        <v>30.023023263805367</v>
      </c>
      <c r="H58" s="19">
        <f t="shared" si="4"/>
        <v>2698</v>
      </c>
      <c r="I58" s="20">
        <f>+H58*100/E58</f>
        <v>9.271159066698738</v>
      </c>
      <c r="J58" s="19">
        <f t="shared" si="4"/>
        <v>1249</v>
      </c>
      <c r="K58" s="20">
        <f>+J58*100/H58</f>
        <v>46.29355077835434</v>
      </c>
      <c r="L58" s="19"/>
      <c r="M58" s="19"/>
      <c r="N58" s="19"/>
      <c r="O58" s="19"/>
      <c r="P58" s="19"/>
      <c r="Q58" s="19"/>
    </row>
    <row r="59" spans="1:17" ht="16.5" customHeight="1">
      <c r="A59" s="23">
        <v>1</v>
      </c>
      <c r="B59" s="166" t="s">
        <v>459</v>
      </c>
      <c r="C59" s="90"/>
      <c r="D59" s="90">
        <v>14</v>
      </c>
      <c r="E59" s="90">
        <v>2033</v>
      </c>
      <c r="F59" s="90">
        <v>922</v>
      </c>
      <c r="G59" s="162">
        <f>F59*100/E59</f>
        <v>45.351696999508114</v>
      </c>
      <c r="H59" s="90">
        <v>345</v>
      </c>
      <c r="I59" s="162">
        <f>H59*100/E59</f>
        <v>16.969995081160846</v>
      </c>
      <c r="J59" s="90">
        <v>221</v>
      </c>
      <c r="K59" s="162">
        <f>J59*100/H59</f>
        <v>64.05797101449275</v>
      </c>
      <c r="L59" s="23" t="s">
        <v>52</v>
      </c>
      <c r="M59" s="23"/>
      <c r="N59" s="23"/>
      <c r="O59" s="23"/>
      <c r="P59" s="23" t="s">
        <v>20</v>
      </c>
      <c r="Q59" s="23"/>
    </row>
    <row r="60" spans="1:17" ht="16.5" customHeight="1">
      <c r="A60" s="23">
        <v>2</v>
      </c>
      <c r="B60" s="166" t="s">
        <v>444</v>
      </c>
      <c r="C60" s="90"/>
      <c r="D60" s="90">
        <v>13</v>
      </c>
      <c r="E60" s="90">
        <v>1800</v>
      </c>
      <c r="F60" s="90">
        <v>455</v>
      </c>
      <c r="G60" s="162">
        <f aca="true" t="shared" si="5" ref="G60:G70">F60*100/E60</f>
        <v>25.27777777777778</v>
      </c>
      <c r="H60" s="90">
        <v>346</v>
      </c>
      <c r="I60" s="162">
        <f aca="true" t="shared" si="6" ref="I60:I70">H60*100/E60</f>
        <v>19.22222222222222</v>
      </c>
      <c r="J60" s="90">
        <v>99</v>
      </c>
      <c r="K60" s="162">
        <f aca="true" t="shared" si="7" ref="K60:K70">J60*100/H60</f>
        <v>28.612716763005782</v>
      </c>
      <c r="L60" s="23"/>
      <c r="M60" s="23"/>
      <c r="N60" s="23" t="s">
        <v>52</v>
      </c>
      <c r="O60" s="23"/>
      <c r="P60" s="23" t="s">
        <v>20</v>
      </c>
      <c r="Q60" s="23"/>
    </row>
    <row r="61" spans="1:17" ht="16.5" customHeight="1">
      <c r="A61" s="23">
        <v>3</v>
      </c>
      <c r="B61" s="166" t="s">
        <v>445</v>
      </c>
      <c r="C61" s="90"/>
      <c r="D61" s="90">
        <v>11</v>
      </c>
      <c r="E61" s="90">
        <v>1629</v>
      </c>
      <c r="F61" s="90">
        <v>629</v>
      </c>
      <c r="G61" s="162">
        <f t="shared" si="5"/>
        <v>38.612645794966234</v>
      </c>
      <c r="H61" s="90">
        <v>303</v>
      </c>
      <c r="I61" s="162">
        <f t="shared" si="6"/>
        <v>18.60036832412523</v>
      </c>
      <c r="J61" s="90">
        <v>159</v>
      </c>
      <c r="K61" s="162">
        <f t="shared" si="7"/>
        <v>52.475247524752476</v>
      </c>
      <c r="L61" s="23"/>
      <c r="M61" s="23"/>
      <c r="N61" s="23" t="s">
        <v>52</v>
      </c>
      <c r="O61" s="23"/>
      <c r="P61" s="23" t="s">
        <v>20</v>
      </c>
      <c r="Q61" s="23"/>
    </row>
    <row r="62" spans="1:17" ht="16.5" customHeight="1">
      <c r="A62" s="23">
        <v>4</v>
      </c>
      <c r="B62" s="166" t="s">
        <v>446</v>
      </c>
      <c r="C62" s="90"/>
      <c r="D62" s="90">
        <v>13</v>
      </c>
      <c r="E62" s="90">
        <v>2383</v>
      </c>
      <c r="F62" s="90">
        <v>1115</v>
      </c>
      <c r="G62" s="162">
        <f t="shared" si="5"/>
        <v>46.78976080570709</v>
      </c>
      <c r="H62" s="90">
        <v>389</v>
      </c>
      <c r="I62" s="162">
        <f t="shared" si="6"/>
        <v>16.323961393201845</v>
      </c>
      <c r="J62" s="90">
        <v>198</v>
      </c>
      <c r="K62" s="162">
        <f t="shared" si="7"/>
        <v>50.89974293059126</v>
      </c>
      <c r="L62" s="23"/>
      <c r="M62" s="23"/>
      <c r="N62" s="23" t="s">
        <v>52</v>
      </c>
      <c r="O62" s="23"/>
      <c r="P62" s="23" t="s">
        <v>20</v>
      </c>
      <c r="Q62" s="23"/>
    </row>
    <row r="63" spans="1:17" ht="16.5" customHeight="1">
      <c r="A63" s="23">
        <v>5</v>
      </c>
      <c r="B63" s="166" t="s">
        <v>447</v>
      </c>
      <c r="C63" s="90"/>
      <c r="D63" s="90">
        <v>5</v>
      </c>
      <c r="E63" s="90">
        <v>830</v>
      </c>
      <c r="F63" s="90">
        <v>164</v>
      </c>
      <c r="G63" s="162">
        <f t="shared" si="5"/>
        <v>19.759036144578314</v>
      </c>
      <c r="H63" s="90">
        <v>119</v>
      </c>
      <c r="I63" s="162">
        <f t="shared" si="6"/>
        <v>14.337349397590362</v>
      </c>
      <c r="J63" s="90">
        <v>36</v>
      </c>
      <c r="K63" s="162">
        <f t="shared" si="7"/>
        <v>30.252100840336134</v>
      </c>
      <c r="L63" s="23"/>
      <c r="M63" s="23"/>
      <c r="N63" s="23"/>
      <c r="O63" s="23"/>
      <c r="P63" s="23" t="s">
        <v>24</v>
      </c>
      <c r="Q63" s="23"/>
    </row>
    <row r="64" spans="1:17" ht="16.5" customHeight="1">
      <c r="A64" s="23">
        <v>6</v>
      </c>
      <c r="B64" s="166" t="s">
        <v>449</v>
      </c>
      <c r="C64" s="90"/>
      <c r="D64" s="90">
        <v>21</v>
      </c>
      <c r="E64" s="90">
        <v>4030</v>
      </c>
      <c r="F64" s="90">
        <v>1182</v>
      </c>
      <c r="G64" s="162">
        <f t="shared" si="5"/>
        <v>29.330024813895783</v>
      </c>
      <c r="H64" s="90">
        <v>346</v>
      </c>
      <c r="I64" s="162">
        <f t="shared" si="6"/>
        <v>8.58560794044665</v>
      </c>
      <c r="J64" s="90">
        <v>189</v>
      </c>
      <c r="K64" s="162">
        <f t="shared" si="7"/>
        <v>54.6242774566474</v>
      </c>
      <c r="L64" s="23"/>
      <c r="M64" s="23"/>
      <c r="N64" s="23"/>
      <c r="O64" s="23"/>
      <c r="P64" s="23" t="s">
        <v>21</v>
      </c>
      <c r="Q64" s="23"/>
    </row>
    <row r="65" spans="1:17" ht="16.5" customHeight="1">
      <c r="A65" s="23">
        <v>7</v>
      </c>
      <c r="B65" s="166" t="s">
        <v>486</v>
      </c>
      <c r="C65" s="90"/>
      <c r="D65" s="90">
        <v>10</v>
      </c>
      <c r="E65" s="90">
        <v>1500</v>
      </c>
      <c r="F65" s="90">
        <v>233</v>
      </c>
      <c r="G65" s="162">
        <f t="shared" si="5"/>
        <v>15.533333333333333</v>
      </c>
      <c r="H65" s="90">
        <v>65</v>
      </c>
      <c r="I65" s="162">
        <f t="shared" si="6"/>
        <v>4.333333333333333</v>
      </c>
      <c r="J65" s="90">
        <v>3</v>
      </c>
      <c r="K65" s="162">
        <f t="shared" si="7"/>
        <v>4.615384615384615</v>
      </c>
      <c r="L65" s="23"/>
      <c r="M65" s="23"/>
      <c r="N65" s="23"/>
      <c r="O65" s="23"/>
      <c r="P65" s="23" t="s">
        <v>21</v>
      </c>
      <c r="Q65" s="23"/>
    </row>
    <row r="66" spans="1:17" ht="16.5" customHeight="1">
      <c r="A66" s="23">
        <v>8</v>
      </c>
      <c r="B66" s="166" t="s">
        <v>451</v>
      </c>
      <c r="C66" s="90"/>
      <c r="D66" s="90">
        <v>5</v>
      </c>
      <c r="E66" s="90">
        <v>1311</v>
      </c>
      <c r="F66" s="90">
        <v>219</v>
      </c>
      <c r="G66" s="162">
        <f t="shared" si="5"/>
        <v>16.704805491990847</v>
      </c>
      <c r="H66" s="90">
        <v>60</v>
      </c>
      <c r="I66" s="162">
        <f t="shared" si="6"/>
        <v>4.576659038901602</v>
      </c>
      <c r="J66" s="90">
        <v>12</v>
      </c>
      <c r="K66" s="162">
        <f t="shared" si="7"/>
        <v>20</v>
      </c>
      <c r="L66" s="23"/>
      <c r="M66" s="23"/>
      <c r="N66" s="23"/>
      <c r="O66" s="23"/>
      <c r="P66" s="23" t="s">
        <v>21</v>
      </c>
      <c r="Q66" s="23"/>
    </row>
    <row r="67" spans="1:17" ht="16.5" customHeight="1">
      <c r="A67" s="23">
        <v>9</v>
      </c>
      <c r="B67" s="166" t="s">
        <v>452</v>
      </c>
      <c r="C67" s="90"/>
      <c r="D67" s="90">
        <v>13</v>
      </c>
      <c r="E67" s="90">
        <v>2407</v>
      </c>
      <c r="F67" s="90">
        <v>1140</v>
      </c>
      <c r="G67" s="162">
        <f t="shared" si="5"/>
        <v>47.361861238055674</v>
      </c>
      <c r="H67" s="90">
        <v>57</v>
      </c>
      <c r="I67" s="162">
        <f t="shared" si="6"/>
        <v>2.3680930619027833</v>
      </c>
      <c r="J67" s="90">
        <v>22</v>
      </c>
      <c r="K67" s="162">
        <f t="shared" si="7"/>
        <v>38.59649122807018</v>
      </c>
      <c r="L67" s="23"/>
      <c r="M67" s="23"/>
      <c r="N67" s="23"/>
      <c r="O67" s="23"/>
      <c r="P67" s="23" t="s">
        <v>21</v>
      </c>
      <c r="Q67" s="23" t="s">
        <v>23</v>
      </c>
    </row>
    <row r="68" spans="1:17" ht="16.5" customHeight="1">
      <c r="A68" s="23">
        <v>10</v>
      </c>
      <c r="B68" s="166" t="s">
        <v>458</v>
      </c>
      <c r="C68" s="90"/>
      <c r="D68" s="90">
        <v>17</v>
      </c>
      <c r="E68" s="90">
        <v>2910</v>
      </c>
      <c r="F68" s="90">
        <v>447</v>
      </c>
      <c r="G68" s="162">
        <f t="shared" si="5"/>
        <v>15.360824742268042</v>
      </c>
      <c r="H68" s="90">
        <v>84</v>
      </c>
      <c r="I68" s="162">
        <f t="shared" si="6"/>
        <v>2.88659793814433</v>
      </c>
      <c r="J68" s="90">
        <v>22</v>
      </c>
      <c r="K68" s="162">
        <f t="shared" si="7"/>
        <v>26.19047619047619</v>
      </c>
      <c r="L68" s="23"/>
      <c r="M68" s="23"/>
      <c r="N68" s="23"/>
      <c r="O68" s="23"/>
      <c r="P68" s="23" t="s">
        <v>21</v>
      </c>
      <c r="Q68" s="23" t="s">
        <v>23</v>
      </c>
    </row>
    <row r="69" spans="1:17" ht="16.5" customHeight="1">
      <c r="A69" s="23">
        <v>11</v>
      </c>
      <c r="B69" s="166" t="s">
        <v>457</v>
      </c>
      <c r="C69" s="90"/>
      <c r="D69" s="90">
        <v>18</v>
      </c>
      <c r="E69" s="90">
        <v>4474</v>
      </c>
      <c r="F69" s="90">
        <v>1015</v>
      </c>
      <c r="G69" s="162">
        <f t="shared" si="5"/>
        <v>22.686633884666964</v>
      </c>
      <c r="H69" s="90">
        <v>293</v>
      </c>
      <c r="I69" s="162">
        <f t="shared" si="6"/>
        <v>6.548949485918641</v>
      </c>
      <c r="J69" s="90">
        <v>199</v>
      </c>
      <c r="K69" s="162">
        <f t="shared" si="7"/>
        <v>67.91808873720136</v>
      </c>
      <c r="L69" s="23"/>
      <c r="M69" s="23"/>
      <c r="N69" s="23"/>
      <c r="O69" s="23"/>
      <c r="P69" s="23" t="s">
        <v>21</v>
      </c>
      <c r="Q69" s="23"/>
    </row>
    <row r="70" spans="1:17" ht="16.5" customHeight="1">
      <c r="A70" s="23">
        <v>12</v>
      </c>
      <c r="B70" s="147" t="s">
        <v>453</v>
      </c>
      <c r="C70" s="29"/>
      <c r="D70" s="29">
        <v>14</v>
      </c>
      <c r="E70" s="29">
        <v>3794</v>
      </c>
      <c r="F70" s="29">
        <v>1216</v>
      </c>
      <c r="G70" s="83">
        <f t="shared" si="5"/>
        <v>32.050606220347916</v>
      </c>
      <c r="H70" s="29">
        <v>291</v>
      </c>
      <c r="I70" s="83">
        <f t="shared" si="6"/>
        <v>7.670005271481286</v>
      </c>
      <c r="J70" s="29">
        <v>89</v>
      </c>
      <c r="K70" s="83">
        <f t="shared" si="7"/>
        <v>30.584192439862544</v>
      </c>
      <c r="L70" s="23"/>
      <c r="M70" s="23"/>
      <c r="N70" s="23"/>
      <c r="O70" s="23"/>
      <c r="P70" s="23" t="s">
        <v>21</v>
      </c>
      <c r="Q70" s="23" t="s">
        <v>23</v>
      </c>
    </row>
    <row r="71" spans="1:17" ht="16.5" customHeight="1">
      <c r="A71" s="122" t="s">
        <v>30</v>
      </c>
      <c r="B71" s="120" t="s">
        <v>278</v>
      </c>
      <c r="C71" s="13">
        <v>14</v>
      </c>
      <c r="D71" s="25">
        <f>SUM(D72:D85)</f>
        <v>142</v>
      </c>
      <c r="E71" s="41">
        <f>SUM(E72:E85)</f>
        <v>20487</v>
      </c>
      <c r="F71" s="25">
        <f>SUM(F72:F85)</f>
        <v>9645</v>
      </c>
      <c r="G71" s="146">
        <f aca="true" t="shared" si="8" ref="G71:G85">(F71/E71)*100</f>
        <v>47.07863523209841</v>
      </c>
      <c r="H71" s="41">
        <f>SUM(H72:H85)</f>
        <v>1775</v>
      </c>
      <c r="I71" s="146">
        <f>(H71/E71)*100</f>
        <v>8.664030848830965</v>
      </c>
      <c r="J71" s="25">
        <f>SUM(J72:J85)</f>
        <v>950</v>
      </c>
      <c r="K71" s="146">
        <f>(J71/H71)*100</f>
        <v>53.52112676056338</v>
      </c>
      <c r="L71" s="13"/>
      <c r="M71" s="13"/>
      <c r="N71" s="13"/>
      <c r="O71" s="13"/>
      <c r="P71" s="13"/>
      <c r="Q71" s="13"/>
    </row>
    <row r="72" spans="1:17" ht="16.5" customHeight="1">
      <c r="A72" s="26">
        <v>1</v>
      </c>
      <c r="B72" s="138" t="s">
        <v>268</v>
      </c>
      <c r="C72" s="27"/>
      <c r="D72" s="26">
        <v>10</v>
      </c>
      <c r="E72" s="29">
        <v>1283</v>
      </c>
      <c r="F72" s="26">
        <v>959</v>
      </c>
      <c r="G72" s="148">
        <f t="shared" si="8"/>
        <v>74.74668745128605</v>
      </c>
      <c r="H72" s="26">
        <v>207</v>
      </c>
      <c r="I72" s="148">
        <f aca="true" t="shared" si="9" ref="I72:I85">(H72/E72)*100</f>
        <v>16.134060795011692</v>
      </c>
      <c r="J72" s="26">
        <v>163</v>
      </c>
      <c r="K72" s="148">
        <f aca="true" t="shared" si="10" ref="K72:K85">(J72/H72)*100</f>
        <v>78.74396135265701</v>
      </c>
      <c r="L72" s="26" t="s">
        <v>52</v>
      </c>
      <c r="M72" s="26"/>
      <c r="N72" s="26"/>
      <c r="O72" s="26"/>
      <c r="P72" s="149" t="s">
        <v>20</v>
      </c>
      <c r="Q72" s="13"/>
    </row>
    <row r="73" spans="1:17" ht="16.5" customHeight="1">
      <c r="A73" s="26">
        <v>2</v>
      </c>
      <c r="B73" s="138" t="s">
        <v>41</v>
      </c>
      <c r="C73" s="27"/>
      <c r="D73" s="26">
        <v>8</v>
      </c>
      <c r="E73" s="29">
        <v>1204</v>
      </c>
      <c r="F73" s="26">
        <v>894</v>
      </c>
      <c r="G73" s="148">
        <f t="shared" si="8"/>
        <v>74.25249169435216</v>
      </c>
      <c r="H73" s="26">
        <v>170</v>
      </c>
      <c r="I73" s="148">
        <f>(H73/E73)*100</f>
        <v>14.119601328903656</v>
      </c>
      <c r="J73" s="26">
        <v>120</v>
      </c>
      <c r="K73" s="148">
        <f>(J73/H73)*100</f>
        <v>70.58823529411765</v>
      </c>
      <c r="L73" s="26"/>
      <c r="M73" s="26"/>
      <c r="N73" s="26"/>
      <c r="O73" s="26"/>
      <c r="P73" s="149" t="s">
        <v>24</v>
      </c>
      <c r="Q73" s="25"/>
    </row>
    <row r="74" spans="1:17" ht="16.5" customHeight="1">
      <c r="A74" s="26">
        <v>3</v>
      </c>
      <c r="B74" s="138" t="s">
        <v>269</v>
      </c>
      <c r="C74" s="27"/>
      <c r="D74" s="26">
        <v>14</v>
      </c>
      <c r="E74" s="29">
        <v>1757</v>
      </c>
      <c r="F74" s="29">
        <v>1136</v>
      </c>
      <c r="G74" s="148">
        <f t="shared" si="8"/>
        <v>64.65566306203756</v>
      </c>
      <c r="H74" s="26">
        <v>235</v>
      </c>
      <c r="I74" s="148">
        <f t="shared" si="9"/>
        <v>13.375071143995445</v>
      </c>
      <c r="J74" s="26">
        <v>169</v>
      </c>
      <c r="K74" s="148">
        <f t="shared" si="10"/>
        <v>71.91489361702128</v>
      </c>
      <c r="L74" s="26"/>
      <c r="M74" s="26"/>
      <c r="N74" s="26"/>
      <c r="O74" s="26"/>
      <c r="P74" s="149" t="s">
        <v>24</v>
      </c>
      <c r="Q74" s="26"/>
    </row>
    <row r="75" spans="1:17" ht="16.5" customHeight="1">
      <c r="A75" s="26">
        <v>4</v>
      </c>
      <c r="B75" s="138" t="s">
        <v>270</v>
      </c>
      <c r="C75" s="27"/>
      <c r="D75" s="26">
        <v>9</v>
      </c>
      <c r="E75" s="29">
        <v>1439</v>
      </c>
      <c r="F75" s="26">
        <v>762</v>
      </c>
      <c r="G75" s="148">
        <f t="shared" si="8"/>
        <v>52.95343988881167</v>
      </c>
      <c r="H75" s="26">
        <v>177</v>
      </c>
      <c r="I75" s="148">
        <f t="shared" si="9"/>
        <v>12.300208478109798</v>
      </c>
      <c r="J75" s="26">
        <v>111</v>
      </c>
      <c r="K75" s="148">
        <f t="shared" si="10"/>
        <v>62.71186440677966</v>
      </c>
      <c r="L75" s="26"/>
      <c r="M75" s="26"/>
      <c r="N75" s="26"/>
      <c r="O75" s="26"/>
      <c r="P75" s="149" t="s">
        <v>24</v>
      </c>
      <c r="Q75" s="26"/>
    </row>
    <row r="76" spans="1:17" ht="16.5" customHeight="1">
      <c r="A76" s="26">
        <v>5</v>
      </c>
      <c r="B76" s="138" t="s">
        <v>85</v>
      </c>
      <c r="C76" s="27"/>
      <c r="D76" s="26">
        <v>10</v>
      </c>
      <c r="E76" s="29">
        <v>1264</v>
      </c>
      <c r="F76" s="26">
        <v>264</v>
      </c>
      <c r="G76" s="148">
        <f t="shared" si="8"/>
        <v>20.88607594936709</v>
      </c>
      <c r="H76" s="26">
        <v>116</v>
      </c>
      <c r="I76" s="148">
        <f>(H76/E76)*100</f>
        <v>9.177215189873419</v>
      </c>
      <c r="J76" s="26">
        <v>23</v>
      </c>
      <c r="K76" s="148">
        <f>(J76/H76)*100</f>
        <v>19.82758620689655</v>
      </c>
      <c r="L76" s="26"/>
      <c r="M76" s="26"/>
      <c r="N76" s="26"/>
      <c r="O76" s="26"/>
      <c r="P76" s="149" t="s">
        <v>21</v>
      </c>
      <c r="Q76" s="26"/>
    </row>
    <row r="77" spans="1:17" ht="16.5" customHeight="1">
      <c r="A77" s="26">
        <v>6</v>
      </c>
      <c r="B77" s="138" t="s">
        <v>271</v>
      </c>
      <c r="C77" s="27"/>
      <c r="D77" s="26">
        <v>12</v>
      </c>
      <c r="E77" s="29">
        <v>1544</v>
      </c>
      <c r="F77" s="26">
        <v>921</v>
      </c>
      <c r="G77" s="148">
        <f t="shared" si="8"/>
        <v>59.65025906735752</v>
      </c>
      <c r="H77" s="26">
        <v>172</v>
      </c>
      <c r="I77" s="148">
        <f t="shared" si="9"/>
        <v>11.139896373056994</v>
      </c>
      <c r="J77" s="26">
        <v>94</v>
      </c>
      <c r="K77" s="148">
        <f t="shared" si="10"/>
        <v>54.65116279069767</v>
      </c>
      <c r="L77" s="26"/>
      <c r="M77" s="26"/>
      <c r="N77" s="26"/>
      <c r="O77" s="26"/>
      <c r="P77" s="149" t="s">
        <v>24</v>
      </c>
      <c r="Q77" s="26"/>
    </row>
    <row r="78" spans="1:17" ht="16.5" customHeight="1">
      <c r="A78" s="26">
        <v>7</v>
      </c>
      <c r="B78" s="138" t="s">
        <v>272</v>
      </c>
      <c r="C78" s="27"/>
      <c r="D78" s="26">
        <v>14</v>
      </c>
      <c r="E78" s="29">
        <v>2408</v>
      </c>
      <c r="F78" s="26">
        <v>612</v>
      </c>
      <c r="G78" s="148">
        <f>(F78/E78)*100</f>
        <v>25.41528239202658</v>
      </c>
      <c r="H78" s="26">
        <v>145</v>
      </c>
      <c r="I78" s="148">
        <f>(H78/E78)*100</f>
        <v>6.021594684385382</v>
      </c>
      <c r="J78" s="26">
        <v>36</v>
      </c>
      <c r="K78" s="148">
        <f>(J78/H78)*100</f>
        <v>24.82758620689655</v>
      </c>
      <c r="L78" s="26"/>
      <c r="M78" s="26"/>
      <c r="N78" s="26"/>
      <c r="O78" s="26"/>
      <c r="P78" s="149" t="s">
        <v>21</v>
      </c>
      <c r="Q78" s="26"/>
    </row>
    <row r="79" spans="1:17" ht="16.5" customHeight="1">
      <c r="A79" s="26">
        <v>8</v>
      </c>
      <c r="B79" s="138" t="s">
        <v>273</v>
      </c>
      <c r="C79" s="27"/>
      <c r="D79" s="26">
        <v>14</v>
      </c>
      <c r="E79" s="29">
        <v>1726</v>
      </c>
      <c r="F79" s="26">
        <v>686</v>
      </c>
      <c r="G79" s="148">
        <f t="shared" si="8"/>
        <v>39.74507531865585</v>
      </c>
      <c r="H79" s="26">
        <v>102</v>
      </c>
      <c r="I79" s="148">
        <f t="shared" si="9"/>
        <v>5.909617612977984</v>
      </c>
      <c r="J79" s="26">
        <v>42</v>
      </c>
      <c r="K79" s="148">
        <f t="shared" si="10"/>
        <v>41.17647058823529</v>
      </c>
      <c r="L79" s="26"/>
      <c r="M79" s="26"/>
      <c r="N79" s="26"/>
      <c r="O79" s="26"/>
      <c r="P79" s="149" t="s">
        <v>21</v>
      </c>
      <c r="Q79" s="26" t="s">
        <v>23</v>
      </c>
    </row>
    <row r="80" spans="1:17" ht="16.5" customHeight="1">
      <c r="A80" s="26">
        <v>9</v>
      </c>
      <c r="B80" s="138" t="s">
        <v>274</v>
      </c>
      <c r="C80" s="27"/>
      <c r="D80" s="26">
        <v>12</v>
      </c>
      <c r="E80" s="29">
        <v>1837</v>
      </c>
      <c r="F80" s="29">
        <v>1105</v>
      </c>
      <c r="G80" s="148">
        <f t="shared" si="8"/>
        <v>60.152422427871535</v>
      </c>
      <c r="H80" s="26">
        <v>88</v>
      </c>
      <c r="I80" s="148">
        <f t="shared" si="9"/>
        <v>4.790419161676647</v>
      </c>
      <c r="J80" s="26">
        <v>41</v>
      </c>
      <c r="K80" s="148">
        <f t="shared" si="10"/>
        <v>46.590909090909086</v>
      </c>
      <c r="L80" s="26"/>
      <c r="M80" s="26"/>
      <c r="N80" s="26"/>
      <c r="O80" s="26"/>
      <c r="P80" s="149" t="s">
        <v>21</v>
      </c>
      <c r="Q80" s="26"/>
    </row>
    <row r="81" spans="1:17" ht="16.5" customHeight="1">
      <c r="A81" s="26">
        <v>10</v>
      </c>
      <c r="B81" s="138" t="s">
        <v>275</v>
      </c>
      <c r="C81" s="27"/>
      <c r="D81" s="26">
        <v>6</v>
      </c>
      <c r="E81" s="29">
        <v>1147</v>
      </c>
      <c r="F81" s="26">
        <v>543</v>
      </c>
      <c r="G81" s="148">
        <f t="shared" si="8"/>
        <v>47.34088927637315</v>
      </c>
      <c r="H81" s="26">
        <v>74</v>
      </c>
      <c r="I81" s="148">
        <v>6.45</v>
      </c>
      <c r="J81" s="26">
        <v>35</v>
      </c>
      <c r="K81" s="148">
        <f t="shared" si="10"/>
        <v>47.2972972972973</v>
      </c>
      <c r="L81" s="26"/>
      <c r="M81" s="26"/>
      <c r="N81" s="26"/>
      <c r="O81" s="26"/>
      <c r="P81" s="149" t="s">
        <v>21</v>
      </c>
      <c r="Q81" s="26"/>
    </row>
    <row r="82" spans="1:17" ht="16.5" customHeight="1">
      <c r="A82" s="26">
        <v>11</v>
      </c>
      <c r="B82" s="138" t="s">
        <v>39</v>
      </c>
      <c r="C82" s="27"/>
      <c r="D82" s="26">
        <v>7</v>
      </c>
      <c r="E82" s="29">
        <v>1134</v>
      </c>
      <c r="F82" s="26">
        <v>467</v>
      </c>
      <c r="G82" s="148">
        <f>(F82/E82)*100</f>
        <v>41.18165784832451</v>
      </c>
      <c r="H82" s="26">
        <v>68</v>
      </c>
      <c r="I82" s="148">
        <f>(H82/E82)*100</f>
        <v>5.996472663139329</v>
      </c>
      <c r="J82" s="26">
        <v>27</v>
      </c>
      <c r="K82" s="148">
        <f>(J82/H82)*100</f>
        <v>39.705882352941174</v>
      </c>
      <c r="L82" s="26"/>
      <c r="M82" s="26"/>
      <c r="N82" s="26"/>
      <c r="O82" s="26"/>
      <c r="P82" s="149" t="s">
        <v>21</v>
      </c>
      <c r="Q82" s="26" t="s">
        <v>23</v>
      </c>
    </row>
    <row r="83" spans="1:17" ht="16.5" customHeight="1">
      <c r="A83" s="26">
        <v>12</v>
      </c>
      <c r="B83" s="138" t="s">
        <v>276</v>
      </c>
      <c r="C83" s="27"/>
      <c r="D83" s="26">
        <v>10</v>
      </c>
      <c r="E83" s="29">
        <v>1179</v>
      </c>
      <c r="F83" s="26">
        <v>862</v>
      </c>
      <c r="G83" s="148">
        <f t="shared" si="8"/>
        <v>73.1128074639525</v>
      </c>
      <c r="H83" s="26">
        <v>108</v>
      </c>
      <c r="I83" s="148">
        <f t="shared" si="9"/>
        <v>9.16030534351145</v>
      </c>
      <c r="J83" s="26">
        <v>76</v>
      </c>
      <c r="K83" s="148">
        <f t="shared" si="10"/>
        <v>70.37037037037037</v>
      </c>
      <c r="L83" s="26"/>
      <c r="M83" s="26"/>
      <c r="N83" s="26"/>
      <c r="O83" s="26"/>
      <c r="P83" s="149" t="s">
        <v>21</v>
      </c>
      <c r="Q83" s="26"/>
    </row>
    <row r="84" spans="1:17" ht="16.5" customHeight="1">
      <c r="A84" s="26">
        <v>13</v>
      </c>
      <c r="B84" s="138" t="s">
        <v>277</v>
      </c>
      <c r="C84" s="27"/>
      <c r="D84" s="26">
        <v>10</v>
      </c>
      <c r="E84" s="29">
        <v>1753</v>
      </c>
      <c r="F84" s="26">
        <v>310</v>
      </c>
      <c r="G84" s="148">
        <f t="shared" si="8"/>
        <v>17.68397033656589</v>
      </c>
      <c r="H84" s="26">
        <v>80</v>
      </c>
      <c r="I84" s="148">
        <f t="shared" si="9"/>
        <v>4.563605248146035</v>
      </c>
      <c r="J84" s="26">
        <v>6</v>
      </c>
      <c r="K84" s="148">
        <f t="shared" si="10"/>
        <v>7.5</v>
      </c>
      <c r="L84" s="26"/>
      <c r="M84" s="26"/>
      <c r="N84" s="26"/>
      <c r="O84" s="26"/>
      <c r="P84" s="149" t="s">
        <v>21</v>
      </c>
      <c r="Q84" s="26"/>
    </row>
    <row r="85" spans="1:17" ht="16.5" customHeight="1">
      <c r="A85" s="26">
        <v>14</v>
      </c>
      <c r="B85" s="138" t="s">
        <v>31</v>
      </c>
      <c r="C85" s="27"/>
      <c r="D85" s="26">
        <v>6</v>
      </c>
      <c r="E85" s="29">
        <v>812</v>
      </c>
      <c r="F85" s="26">
        <v>124</v>
      </c>
      <c r="G85" s="148">
        <f t="shared" si="8"/>
        <v>15.270935960591133</v>
      </c>
      <c r="H85" s="26">
        <v>33</v>
      </c>
      <c r="I85" s="148">
        <f t="shared" si="9"/>
        <v>4.064039408866995</v>
      </c>
      <c r="J85" s="26">
        <v>7</v>
      </c>
      <c r="K85" s="148">
        <f t="shared" si="10"/>
        <v>21.21212121212121</v>
      </c>
      <c r="L85" s="26"/>
      <c r="M85" s="26"/>
      <c r="N85" s="26"/>
      <c r="O85" s="26"/>
      <c r="P85" s="149" t="s">
        <v>21</v>
      </c>
      <c r="Q85" s="26"/>
    </row>
  </sheetData>
  <sheetProtection/>
  <mergeCells count="13">
    <mergeCell ref="Q6:Q7"/>
    <mergeCell ref="A6:A7"/>
    <mergeCell ref="B6:B7"/>
    <mergeCell ref="A4:Q4"/>
    <mergeCell ref="A1:B1"/>
    <mergeCell ref="D6:D7"/>
    <mergeCell ref="E6:G6"/>
    <mergeCell ref="C6:C7"/>
    <mergeCell ref="A2:Q2"/>
    <mergeCell ref="A3:Q3"/>
    <mergeCell ref="H6:K6"/>
    <mergeCell ref="L6:O6"/>
    <mergeCell ref="P6:P7"/>
  </mergeCells>
  <printOptions/>
  <pageMargins left="0.196850393700787" right="0.236220472440945" top="0.590551181102362" bottom="0.393700787401575" header="0.261811024" footer="0.511811023622047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4"/>
  <sheetViews>
    <sheetView zoomScalePageLayoutView="0" workbookViewId="0" topLeftCell="A1">
      <pane xSplit="1" ySplit="7" topLeftCell="B10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N2"/>
    </sheetView>
  </sheetViews>
  <sheetFormatPr defaultColWidth="9.00390625" defaultRowHeight="15.75"/>
  <cols>
    <col min="1" max="1" width="7.50390625" style="180" customWidth="1"/>
    <col min="2" max="2" width="25.00390625" style="7" customWidth="1"/>
    <col min="3" max="3" width="8.625" style="177" customWidth="1"/>
    <col min="4" max="4" width="7.75390625" style="177" customWidth="1"/>
    <col min="5" max="5" width="9.25390625" style="178" customWidth="1"/>
    <col min="6" max="6" width="8.125" style="177" customWidth="1"/>
    <col min="7" max="7" width="10.00390625" style="179" customWidth="1"/>
    <col min="8" max="8" width="9.00390625" style="177" customWidth="1"/>
    <col min="9" max="9" width="9.00390625" style="180" customWidth="1"/>
    <col min="10" max="13" width="7.125" style="180" customWidth="1"/>
    <col min="14" max="14" width="9.00390625" style="180" customWidth="1"/>
    <col min="15" max="16384" width="9.00390625" style="7" customWidth="1"/>
  </cols>
  <sheetData>
    <row r="1" spans="1:2" ht="15.75">
      <c r="A1" s="203" t="s">
        <v>1114</v>
      </c>
      <c r="B1" s="203"/>
    </row>
    <row r="2" spans="1:14" ht="15.75">
      <c r="A2" s="197" t="s">
        <v>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s="202" customFormat="1" ht="18.75">
      <c r="A3" s="201" t="s">
        <v>1111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ht="15.75"/>
    <row r="5" spans="1:14" ht="15.75" customHeight="1">
      <c r="A5" s="198" t="s">
        <v>0</v>
      </c>
      <c r="B5" s="198" t="s">
        <v>18</v>
      </c>
      <c r="C5" s="198" t="s">
        <v>2</v>
      </c>
      <c r="D5" s="198"/>
      <c r="E5" s="198"/>
      <c r="F5" s="198" t="s">
        <v>3</v>
      </c>
      <c r="G5" s="198"/>
      <c r="H5" s="198"/>
      <c r="I5" s="198"/>
      <c r="J5" s="198" t="s">
        <v>4</v>
      </c>
      <c r="K5" s="198"/>
      <c r="L5" s="198"/>
      <c r="M5" s="198" t="s">
        <v>28</v>
      </c>
      <c r="N5" s="198" t="s">
        <v>29</v>
      </c>
    </row>
    <row r="6" spans="1:14" ht="47.25">
      <c r="A6" s="198"/>
      <c r="B6" s="198"/>
      <c r="C6" s="9" t="s">
        <v>6</v>
      </c>
      <c r="D6" s="9" t="s">
        <v>7</v>
      </c>
      <c r="E6" s="10" t="s">
        <v>8</v>
      </c>
      <c r="F6" s="9" t="s">
        <v>1110</v>
      </c>
      <c r="G6" s="11" t="s">
        <v>8</v>
      </c>
      <c r="H6" s="9" t="s">
        <v>10</v>
      </c>
      <c r="I6" s="2" t="s">
        <v>8</v>
      </c>
      <c r="J6" s="2" t="s">
        <v>11</v>
      </c>
      <c r="K6" s="2" t="s">
        <v>12</v>
      </c>
      <c r="L6" s="2" t="s">
        <v>13</v>
      </c>
      <c r="M6" s="198"/>
      <c r="N6" s="198"/>
    </row>
    <row r="7" spans="1:14" s="1" customFormat="1" ht="19.5" customHeight="1">
      <c r="A7" s="14" t="s">
        <v>32</v>
      </c>
      <c r="B7" s="15" t="s">
        <v>503</v>
      </c>
      <c r="C7" s="16">
        <f>C8+C20+C40+C57+C49</f>
        <v>7685</v>
      </c>
      <c r="D7" s="16">
        <f>D8+D20+D40+D57+D49</f>
        <v>538</v>
      </c>
      <c r="E7" s="20">
        <f>+D7*100/C7</f>
        <v>7.000650618087183</v>
      </c>
      <c r="F7" s="16">
        <f>F8+F20+F40+F57+F49</f>
        <v>230</v>
      </c>
      <c r="G7" s="20">
        <f>+F7*100/C7</f>
        <v>2.992843201040989</v>
      </c>
      <c r="H7" s="16"/>
      <c r="I7" s="14"/>
      <c r="J7" s="14"/>
      <c r="K7" s="14"/>
      <c r="L7" s="14"/>
      <c r="M7" s="14"/>
      <c r="N7" s="14"/>
    </row>
    <row r="8" spans="1:14" s="1" customFormat="1" ht="16.5">
      <c r="A8" s="17" t="s">
        <v>21</v>
      </c>
      <c r="B8" s="18" t="s">
        <v>33</v>
      </c>
      <c r="C8" s="19">
        <f>SUM(C9:C19)</f>
        <v>1581</v>
      </c>
      <c r="D8" s="19">
        <f>SUM(D9:D19)</f>
        <v>94</v>
      </c>
      <c r="E8" s="20">
        <f>+D8*100/C8</f>
        <v>5.945604048070841</v>
      </c>
      <c r="F8" s="19">
        <f>SUM(F9:F19)</f>
        <v>42</v>
      </c>
      <c r="G8" s="20">
        <f>+F8*100/C8</f>
        <v>2.6565464895635675</v>
      </c>
      <c r="H8" s="19"/>
      <c r="I8" s="17"/>
      <c r="J8" s="17"/>
      <c r="K8" s="17"/>
      <c r="L8" s="17"/>
      <c r="M8" s="17"/>
      <c r="N8" s="17"/>
    </row>
    <row r="9" spans="1:14" ht="16.5">
      <c r="A9" s="21">
        <v>1</v>
      </c>
      <c r="B9" s="22" t="s">
        <v>504</v>
      </c>
      <c r="C9" s="23">
        <v>225</v>
      </c>
      <c r="D9" s="23">
        <v>10</v>
      </c>
      <c r="E9" s="24">
        <v>4.4</v>
      </c>
      <c r="F9" s="23">
        <v>7</v>
      </c>
      <c r="G9" s="24">
        <v>3.11</v>
      </c>
      <c r="H9" s="23"/>
      <c r="I9" s="21"/>
      <c r="J9" s="21"/>
      <c r="K9" s="21"/>
      <c r="L9" s="21"/>
      <c r="M9" s="21"/>
      <c r="N9" s="21"/>
    </row>
    <row r="10" spans="1:14" ht="16.5">
      <c r="A10" s="21">
        <v>2</v>
      </c>
      <c r="B10" s="22" t="s">
        <v>505</v>
      </c>
      <c r="C10" s="23">
        <v>107</v>
      </c>
      <c r="D10" s="23">
        <v>9</v>
      </c>
      <c r="E10" s="24">
        <v>8.4</v>
      </c>
      <c r="F10" s="23">
        <v>3</v>
      </c>
      <c r="G10" s="24">
        <v>2.8</v>
      </c>
      <c r="H10" s="23"/>
      <c r="I10" s="21"/>
      <c r="J10" s="21"/>
      <c r="K10" s="21"/>
      <c r="L10" s="21"/>
      <c r="M10" s="21"/>
      <c r="N10" s="21"/>
    </row>
    <row r="11" spans="1:14" s="167" customFormat="1" ht="16.5">
      <c r="A11" s="21">
        <v>3</v>
      </c>
      <c r="B11" s="22" t="s">
        <v>506</v>
      </c>
      <c r="C11" s="23">
        <v>110</v>
      </c>
      <c r="D11" s="23">
        <v>20</v>
      </c>
      <c r="E11" s="24">
        <v>18.1</v>
      </c>
      <c r="F11" s="23">
        <v>3</v>
      </c>
      <c r="G11" s="24">
        <v>2.72</v>
      </c>
      <c r="H11" s="23">
        <v>0</v>
      </c>
      <c r="I11" s="21">
        <v>0</v>
      </c>
      <c r="J11" s="21"/>
      <c r="K11" s="21"/>
      <c r="L11" s="21"/>
      <c r="M11" s="21"/>
      <c r="N11" s="21"/>
    </row>
    <row r="12" spans="1:14" ht="16.5">
      <c r="A12" s="21">
        <v>4</v>
      </c>
      <c r="B12" s="22" t="s">
        <v>507</v>
      </c>
      <c r="C12" s="23">
        <v>121</v>
      </c>
      <c r="D12" s="23">
        <v>12</v>
      </c>
      <c r="E12" s="24">
        <v>9.9</v>
      </c>
      <c r="F12" s="23">
        <v>4</v>
      </c>
      <c r="G12" s="24">
        <v>3.3</v>
      </c>
      <c r="H12" s="23"/>
      <c r="I12" s="21"/>
      <c r="J12" s="21"/>
      <c r="K12" s="21"/>
      <c r="L12" s="21"/>
      <c r="M12" s="21"/>
      <c r="N12" s="21"/>
    </row>
    <row r="13" spans="1:14" ht="16.5">
      <c r="A13" s="21">
        <v>5</v>
      </c>
      <c r="B13" s="22" t="s">
        <v>508</v>
      </c>
      <c r="C13" s="23">
        <v>117</v>
      </c>
      <c r="D13" s="23">
        <v>7</v>
      </c>
      <c r="E13" s="24">
        <v>6</v>
      </c>
      <c r="F13" s="23">
        <v>3</v>
      </c>
      <c r="G13" s="24">
        <v>2.56</v>
      </c>
      <c r="H13" s="23"/>
      <c r="I13" s="21"/>
      <c r="J13" s="21"/>
      <c r="K13" s="21"/>
      <c r="L13" s="21"/>
      <c r="M13" s="21"/>
      <c r="N13" s="21"/>
    </row>
    <row r="14" spans="1:14" ht="16.5">
      <c r="A14" s="21">
        <v>6</v>
      </c>
      <c r="B14" s="22" t="s">
        <v>509</v>
      </c>
      <c r="C14" s="23">
        <v>106</v>
      </c>
      <c r="D14" s="23">
        <v>3</v>
      </c>
      <c r="E14" s="24">
        <v>2.8</v>
      </c>
      <c r="F14" s="23">
        <v>3</v>
      </c>
      <c r="G14" s="24">
        <v>2.83</v>
      </c>
      <c r="H14" s="23"/>
      <c r="I14" s="21"/>
      <c r="J14" s="21"/>
      <c r="K14" s="21"/>
      <c r="L14" s="21"/>
      <c r="M14" s="21"/>
      <c r="N14" s="21"/>
    </row>
    <row r="15" spans="1:14" ht="16.5">
      <c r="A15" s="21">
        <v>7</v>
      </c>
      <c r="B15" s="22" t="s">
        <v>510</v>
      </c>
      <c r="C15" s="23">
        <v>138</v>
      </c>
      <c r="D15" s="23">
        <v>7</v>
      </c>
      <c r="E15" s="24">
        <v>5.1</v>
      </c>
      <c r="F15" s="23">
        <v>4</v>
      </c>
      <c r="G15" s="24">
        <v>2.89</v>
      </c>
      <c r="H15" s="23"/>
      <c r="I15" s="21"/>
      <c r="J15" s="21"/>
      <c r="K15" s="21"/>
      <c r="L15" s="21"/>
      <c r="M15" s="21"/>
      <c r="N15" s="21"/>
    </row>
    <row r="16" spans="1:14" ht="16.5">
      <c r="A16" s="21">
        <v>8</v>
      </c>
      <c r="B16" s="22" t="s">
        <v>511</v>
      </c>
      <c r="C16" s="23">
        <v>230</v>
      </c>
      <c r="D16" s="23">
        <v>6</v>
      </c>
      <c r="E16" s="24">
        <v>2.6</v>
      </c>
      <c r="F16" s="23">
        <v>7</v>
      </c>
      <c r="G16" s="24">
        <v>3.04</v>
      </c>
      <c r="H16" s="23"/>
      <c r="I16" s="21"/>
      <c r="J16" s="21"/>
      <c r="K16" s="21"/>
      <c r="L16" s="21"/>
      <c r="M16" s="21"/>
      <c r="N16" s="21"/>
    </row>
    <row r="17" spans="1:14" ht="16.5">
      <c r="A17" s="21">
        <v>9</v>
      </c>
      <c r="B17" s="22" t="s">
        <v>512</v>
      </c>
      <c r="C17" s="23">
        <v>114</v>
      </c>
      <c r="D17" s="23">
        <v>4</v>
      </c>
      <c r="E17" s="24">
        <v>3.5</v>
      </c>
      <c r="F17" s="23">
        <v>3</v>
      </c>
      <c r="G17" s="24">
        <v>2.63</v>
      </c>
      <c r="H17" s="23"/>
      <c r="I17" s="21"/>
      <c r="J17" s="21"/>
      <c r="K17" s="21"/>
      <c r="L17" s="21"/>
      <c r="M17" s="21"/>
      <c r="N17" s="21"/>
    </row>
    <row r="18" spans="1:14" ht="16.5">
      <c r="A18" s="21">
        <v>10</v>
      </c>
      <c r="B18" s="22" t="s">
        <v>513</v>
      </c>
      <c r="C18" s="23">
        <v>128</v>
      </c>
      <c r="D18" s="23">
        <v>6</v>
      </c>
      <c r="E18" s="24">
        <v>4.7</v>
      </c>
      <c r="F18" s="23">
        <v>3</v>
      </c>
      <c r="G18" s="24">
        <v>2.34</v>
      </c>
      <c r="H18" s="23"/>
      <c r="I18" s="21"/>
      <c r="J18" s="21"/>
      <c r="K18" s="21"/>
      <c r="L18" s="21"/>
      <c r="M18" s="21"/>
      <c r="N18" s="21"/>
    </row>
    <row r="19" spans="1:14" ht="16.5">
      <c r="A19" s="21">
        <v>11</v>
      </c>
      <c r="B19" s="22" t="s">
        <v>514</v>
      </c>
      <c r="C19" s="23">
        <v>185</v>
      </c>
      <c r="D19" s="23">
        <v>10</v>
      </c>
      <c r="E19" s="24">
        <v>5.4</v>
      </c>
      <c r="F19" s="23">
        <v>2</v>
      </c>
      <c r="G19" s="24">
        <v>1.08</v>
      </c>
      <c r="H19" s="23"/>
      <c r="I19" s="21"/>
      <c r="J19" s="21"/>
      <c r="K19" s="21"/>
      <c r="L19" s="21"/>
      <c r="M19" s="21"/>
      <c r="N19" s="21"/>
    </row>
    <row r="20" spans="1:14" s="1" customFormat="1" ht="16.5">
      <c r="A20" s="17" t="s">
        <v>24</v>
      </c>
      <c r="B20" s="18" t="s">
        <v>34</v>
      </c>
      <c r="C20" s="19">
        <f>SUM(C21:C39)</f>
        <v>2007</v>
      </c>
      <c r="D20" s="19">
        <f>SUM(D21:D39)</f>
        <v>146</v>
      </c>
      <c r="E20" s="20">
        <f>+D20*100/C20</f>
        <v>7.274539113104136</v>
      </c>
      <c r="F20" s="19">
        <f>SUM(F21:F39)</f>
        <v>61</v>
      </c>
      <c r="G20" s="20">
        <f>+F20*100/C20</f>
        <v>3.039362232187344</v>
      </c>
      <c r="H20" s="19"/>
      <c r="I20" s="17"/>
      <c r="J20" s="17"/>
      <c r="K20" s="17"/>
      <c r="L20" s="17"/>
      <c r="M20" s="17"/>
      <c r="N20" s="17"/>
    </row>
    <row r="21" spans="1:14" ht="16.5">
      <c r="A21" s="21">
        <v>1</v>
      </c>
      <c r="B21" s="22" t="s">
        <v>99</v>
      </c>
      <c r="C21" s="23">
        <v>118</v>
      </c>
      <c r="D21" s="23">
        <v>4</v>
      </c>
      <c r="E21" s="24">
        <v>3.39</v>
      </c>
      <c r="F21" s="23">
        <v>3</v>
      </c>
      <c r="G21" s="24">
        <v>2.54</v>
      </c>
      <c r="H21" s="23"/>
      <c r="I21" s="21"/>
      <c r="J21" s="21"/>
      <c r="K21" s="21"/>
      <c r="L21" s="21"/>
      <c r="M21" s="21"/>
      <c r="N21" s="21"/>
    </row>
    <row r="22" spans="1:14" ht="16.5">
      <c r="A22" s="21">
        <v>2</v>
      </c>
      <c r="B22" s="22" t="s">
        <v>515</v>
      </c>
      <c r="C22" s="23">
        <v>62</v>
      </c>
      <c r="D22" s="23">
        <v>3</v>
      </c>
      <c r="E22" s="24">
        <v>4.84</v>
      </c>
      <c r="F22" s="23">
        <v>2</v>
      </c>
      <c r="G22" s="24">
        <v>3.23</v>
      </c>
      <c r="H22" s="23"/>
      <c r="I22" s="21"/>
      <c r="J22" s="21"/>
      <c r="K22" s="21"/>
      <c r="L22" s="21"/>
      <c r="M22" s="21"/>
      <c r="N22" s="21"/>
    </row>
    <row r="23" spans="1:14" ht="16.5">
      <c r="A23" s="21">
        <v>3</v>
      </c>
      <c r="B23" s="22" t="s">
        <v>516</v>
      </c>
      <c r="C23" s="23">
        <v>62</v>
      </c>
      <c r="D23" s="23">
        <v>3</v>
      </c>
      <c r="E23" s="24">
        <v>4.84</v>
      </c>
      <c r="F23" s="23">
        <v>2</v>
      </c>
      <c r="G23" s="24">
        <v>3.23</v>
      </c>
      <c r="H23" s="23"/>
      <c r="I23" s="21"/>
      <c r="J23" s="21"/>
      <c r="K23" s="21"/>
      <c r="L23" s="21"/>
      <c r="M23" s="21"/>
      <c r="N23" s="21"/>
    </row>
    <row r="24" spans="1:14" ht="16.5">
      <c r="A24" s="21">
        <v>4</v>
      </c>
      <c r="B24" s="22" t="s">
        <v>517</v>
      </c>
      <c r="C24" s="23">
        <v>121</v>
      </c>
      <c r="D24" s="23">
        <v>6</v>
      </c>
      <c r="E24" s="24">
        <v>4.96</v>
      </c>
      <c r="F24" s="23">
        <v>3</v>
      </c>
      <c r="G24" s="24">
        <v>2.48</v>
      </c>
      <c r="H24" s="23"/>
      <c r="I24" s="21"/>
      <c r="J24" s="21"/>
      <c r="K24" s="21"/>
      <c r="L24" s="21"/>
      <c r="M24" s="21"/>
      <c r="N24" s="21"/>
    </row>
    <row r="25" spans="1:14" ht="16.5">
      <c r="A25" s="21">
        <v>5</v>
      </c>
      <c r="B25" s="22" t="s">
        <v>518</v>
      </c>
      <c r="C25" s="23">
        <v>61</v>
      </c>
      <c r="D25" s="23">
        <v>1</v>
      </c>
      <c r="E25" s="24">
        <v>1.64</v>
      </c>
      <c r="F25" s="23">
        <v>6</v>
      </c>
      <c r="G25" s="24">
        <v>9.84</v>
      </c>
      <c r="H25" s="23"/>
      <c r="I25" s="21"/>
      <c r="J25" s="21"/>
      <c r="K25" s="21"/>
      <c r="L25" s="21"/>
      <c r="M25" s="21"/>
      <c r="N25" s="21"/>
    </row>
    <row r="26" spans="1:14" ht="16.5">
      <c r="A26" s="21">
        <v>6</v>
      </c>
      <c r="B26" s="22" t="s">
        <v>519</v>
      </c>
      <c r="C26" s="23">
        <v>63</v>
      </c>
      <c r="D26" s="23">
        <v>1</v>
      </c>
      <c r="E26" s="24">
        <v>1.59</v>
      </c>
      <c r="F26" s="23">
        <v>2</v>
      </c>
      <c r="G26" s="24">
        <v>3.17</v>
      </c>
      <c r="H26" s="23"/>
      <c r="I26" s="21"/>
      <c r="J26" s="21"/>
      <c r="K26" s="21"/>
      <c r="L26" s="21"/>
      <c r="M26" s="21"/>
      <c r="N26" s="21"/>
    </row>
    <row r="27" spans="1:14" ht="16.5">
      <c r="A27" s="21">
        <v>7</v>
      </c>
      <c r="B27" s="22" t="s">
        <v>520</v>
      </c>
      <c r="C27" s="23">
        <v>143</v>
      </c>
      <c r="D27" s="23">
        <v>4</v>
      </c>
      <c r="E27" s="24">
        <v>2.8</v>
      </c>
      <c r="F27" s="23">
        <v>5</v>
      </c>
      <c r="G27" s="24">
        <v>3.5</v>
      </c>
      <c r="H27" s="23"/>
      <c r="I27" s="21"/>
      <c r="J27" s="21"/>
      <c r="K27" s="21"/>
      <c r="L27" s="21"/>
      <c r="M27" s="21"/>
      <c r="N27" s="21"/>
    </row>
    <row r="28" spans="1:14" s="1" customFormat="1" ht="16.5">
      <c r="A28" s="21">
        <v>8</v>
      </c>
      <c r="B28" s="22" t="s">
        <v>521</v>
      </c>
      <c r="C28" s="23">
        <v>97</v>
      </c>
      <c r="D28" s="23">
        <v>3</v>
      </c>
      <c r="E28" s="24">
        <v>3.09</v>
      </c>
      <c r="F28" s="23">
        <v>4</v>
      </c>
      <c r="G28" s="24">
        <v>4.12</v>
      </c>
      <c r="H28" s="23"/>
      <c r="I28" s="21"/>
      <c r="J28" s="21"/>
      <c r="K28" s="21"/>
      <c r="L28" s="21"/>
      <c r="M28" s="21"/>
      <c r="N28" s="21"/>
    </row>
    <row r="29" spans="1:14" ht="16.5">
      <c r="A29" s="21">
        <v>9</v>
      </c>
      <c r="B29" s="22" t="s">
        <v>522</v>
      </c>
      <c r="C29" s="23">
        <v>123</v>
      </c>
      <c r="D29" s="23">
        <v>2</v>
      </c>
      <c r="E29" s="24">
        <v>1.63</v>
      </c>
      <c r="F29" s="23">
        <v>5</v>
      </c>
      <c r="G29" s="24">
        <v>4.07</v>
      </c>
      <c r="H29" s="23"/>
      <c r="I29" s="21"/>
      <c r="J29" s="21"/>
      <c r="K29" s="21"/>
      <c r="L29" s="21"/>
      <c r="M29" s="21"/>
      <c r="N29" s="21"/>
    </row>
    <row r="30" spans="1:14" ht="16.5">
      <c r="A30" s="21">
        <v>10</v>
      </c>
      <c r="B30" s="22" t="s">
        <v>523</v>
      </c>
      <c r="C30" s="23">
        <v>113</v>
      </c>
      <c r="D30" s="23">
        <v>7</v>
      </c>
      <c r="E30" s="24">
        <v>6.19</v>
      </c>
      <c r="F30" s="23">
        <v>4</v>
      </c>
      <c r="G30" s="24">
        <v>3.54</v>
      </c>
      <c r="H30" s="23"/>
      <c r="I30" s="21"/>
      <c r="J30" s="21"/>
      <c r="K30" s="21"/>
      <c r="L30" s="21"/>
      <c r="M30" s="21"/>
      <c r="N30" s="21"/>
    </row>
    <row r="31" spans="1:14" ht="16.5">
      <c r="A31" s="21">
        <v>11</v>
      </c>
      <c r="B31" s="22" t="s">
        <v>524</v>
      </c>
      <c r="C31" s="23">
        <v>92</v>
      </c>
      <c r="D31" s="23">
        <v>8</v>
      </c>
      <c r="E31" s="24">
        <v>8.7</v>
      </c>
      <c r="F31" s="23">
        <v>2</v>
      </c>
      <c r="G31" s="24">
        <v>2.17</v>
      </c>
      <c r="H31" s="23"/>
      <c r="I31" s="21"/>
      <c r="J31" s="21"/>
      <c r="K31" s="21"/>
      <c r="L31" s="21"/>
      <c r="M31" s="21"/>
      <c r="N31" s="21"/>
    </row>
    <row r="32" spans="1:14" ht="16.5">
      <c r="A32" s="21">
        <v>12</v>
      </c>
      <c r="B32" s="22" t="s">
        <v>525</v>
      </c>
      <c r="C32" s="23">
        <v>121</v>
      </c>
      <c r="D32" s="23">
        <v>5</v>
      </c>
      <c r="E32" s="24">
        <v>4.13</v>
      </c>
      <c r="F32" s="23">
        <v>2</v>
      </c>
      <c r="G32" s="24">
        <v>1.65</v>
      </c>
      <c r="H32" s="23"/>
      <c r="I32" s="21"/>
      <c r="J32" s="21"/>
      <c r="K32" s="21"/>
      <c r="L32" s="21"/>
      <c r="M32" s="21"/>
      <c r="N32" s="21"/>
    </row>
    <row r="33" spans="1:14" ht="16.5">
      <c r="A33" s="21">
        <v>13</v>
      </c>
      <c r="B33" s="22" t="s">
        <v>526</v>
      </c>
      <c r="C33" s="23">
        <v>135</v>
      </c>
      <c r="D33" s="23">
        <v>6</v>
      </c>
      <c r="E33" s="24">
        <v>4.44</v>
      </c>
      <c r="F33" s="23">
        <v>3</v>
      </c>
      <c r="G33" s="24">
        <v>2.22</v>
      </c>
      <c r="H33" s="23"/>
      <c r="I33" s="21"/>
      <c r="J33" s="21"/>
      <c r="K33" s="21"/>
      <c r="L33" s="21"/>
      <c r="M33" s="21"/>
      <c r="N33" s="21"/>
    </row>
    <row r="34" spans="1:14" s="1" customFormat="1" ht="16.5">
      <c r="A34" s="21">
        <v>14</v>
      </c>
      <c r="B34" s="22" t="s">
        <v>527</v>
      </c>
      <c r="C34" s="23">
        <v>62</v>
      </c>
      <c r="D34" s="23">
        <v>2</v>
      </c>
      <c r="E34" s="24">
        <v>3.23</v>
      </c>
      <c r="F34" s="23">
        <v>3</v>
      </c>
      <c r="G34" s="24">
        <v>4.84</v>
      </c>
      <c r="H34" s="23"/>
      <c r="I34" s="21"/>
      <c r="J34" s="21"/>
      <c r="K34" s="21"/>
      <c r="L34" s="21"/>
      <c r="M34" s="21"/>
      <c r="N34" s="21"/>
    </row>
    <row r="35" spans="1:14" ht="16.5">
      <c r="A35" s="21">
        <v>15</v>
      </c>
      <c r="B35" s="22" t="s">
        <v>528</v>
      </c>
      <c r="C35" s="23">
        <v>101</v>
      </c>
      <c r="D35" s="23">
        <v>4</v>
      </c>
      <c r="E35" s="24">
        <v>3.96</v>
      </c>
      <c r="F35" s="23">
        <v>1</v>
      </c>
      <c r="G35" s="24">
        <v>0.99</v>
      </c>
      <c r="H35" s="23"/>
      <c r="I35" s="21"/>
      <c r="J35" s="21"/>
      <c r="K35" s="21"/>
      <c r="L35" s="21"/>
      <c r="M35" s="21"/>
      <c r="N35" s="21"/>
    </row>
    <row r="36" spans="1:14" ht="16.5">
      <c r="A36" s="21">
        <v>16</v>
      </c>
      <c r="B36" s="22" t="s">
        <v>529</v>
      </c>
      <c r="C36" s="23">
        <v>130</v>
      </c>
      <c r="D36" s="23">
        <v>49</v>
      </c>
      <c r="E36" s="24">
        <v>37.69</v>
      </c>
      <c r="F36" s="23">
        <v>3</v>
      </c>
      <c r="G36" s="24">
        <v>2.31</v>
      </c>
      <c r="H36" s="23">
        <v>2</v>
      </c>
      <c r="I36" s="21">
        <v>66.7</v>
      </c>
      <c r="J36" s="21"/>
      <c r="K36" s="21"/>
      <c r="L36" s="21"/>
      <c r="M36" s="21"/>
      <c r="N36" s="21"/>
    </row>
    <row r="37" spans="1:14" ht="16.5">
      <c r="A37" s="21">
        <v>17</v>
      </c>
      <c r="B37" s="22" t="s">
        <v>530</v>
      </c>
      <c r="C37" s="23">
        <v>182</v>
      </c>
      <c r="D37" s="23">
        <v>7</v>
      </c>
      <c r="E37" s="24">
        <v>3.85</v>
      </c>
      <c r="F37" s="23">
        <v>7</v>
      </c>
      <c r="G37" s="24">
        <v>3.85</v>
      </c>
      <c r="H37" s="23"/>
      <c r="I37" s="21"/>
      <c r="J37" s="21"/>
      <c r="K37" s="21"/>
      <c r="L37" s="21"/>
      <c r="M37" s="21"/>
      <c r="N37" s="21"/>
    </row>
    <row r="38" spans="1:14" ht="16.5">
      <c r="A38" s="21">
        <v>18</v>
      </c>
      <c r="B38" s="22" t="s">
        <v>531</v>
      </c>
      <c r="C38" s="23">
        <v>120</v>
      </c>
      <c r="D38" s="23">
        <v>5</v>
      </c>
      <c r="E38" s="24">
        <v>4.17</v>
      </c>
      <c r="F38" s="23">
        <v>4</v>
      </c>
      <c r="G38" s="24">
        <v>3.33</v>
      </c>
      <c r="H38" s="23"/>
      <c r="I38" s="21"/>
      <c r="J38" s="21"/>
      <c r="K38" s="21"/>
      <c r="L38" s="21"/>
      <c r="M38" s="21"/>
      <c r="N38" s="21"/>
    </row>
    <row r="39" spans="1:14" s="1" customFormat="1" ht="16.5">
      <c r="A39" s="21">
        <v>19</v>
      </c>
      <c r="B39" s="22" t="s">
        <v>532</v>
      </c>
      <c r="C39" s="23">
        <v>101</v>
      </c>
      <c r="D39" s="23">
        <v>26</v>
      </c>
      <c r="E39" s="24">
        <v>25.74</v>
      </c>
      <c r="F39" s="23">
        <v>0</v>
      </c>
      <c r="G39" s="24">
        <v>0</v>
      </c>
      <c r="H39" s="23">
        <v>0</v>
      </c>
      <c r="I39" s="21">
        <v>0</v>
      </c>
      <c r="J39" s="21"/>
      <c r="K39" s="21"/>
      <c r="L39" s="21"/>
      <c r="M39" s="21"/>
      <c r="N39" s="21"/>
    </row>
    <row r="40" spans="1:14" s="1" customFormat="1" ht="16.5">
      <c r="A40" s="17" t="s">
        <v>20</v>
      </c>
      <c r="B40" s="18" t="s">
        <v>35</v>
      </c>
      <c r="C40" s="19">
        <f>SUM(C41:C48)</f>
        <v>1041</v>
      </c>
      <c r="D40" s="19">
        <f>SUM(D41:D48)</f>
        <v>130</v>
      </c>
      <c r="E40" s="20">
        <f>+D40*100/C40</f>
        <v>12.487992315081652</v>
      </c>
      <c r="F40" s="19">
        <f>SUM(F41:F48)</f>
        <v>36</v>
      </c>
      <c r="G40" s="20">
        <f>+F40*100/C40</f>
        <v>3.4582132564841497</v>
      </c>
      <c r="H40" s="19"/>
      <c r="I40" s="17"/>
      <c r="J40" s="17"/>
      <c r="K40" s="17"/>
      <c r="L40" s="17"/>
      <c r="M40" s="17"/>
      <c r="N40" s="17"/>
    </row>
    <row r="41" spans="1:14" ht="16.5">
      <c r="A41" s="21">
        <v>1</v>
      </c>
      <c r="B41" s="22" t="s">
        <v>533</v>
      </c>
      <c r="C41" s="23">
        <v>107</v>
      </c>
      <c r="D41" s="23">
        <v>17</v>
      </c>
      <c r="E41" s="24">
        <v>15.9</v>
      </c>
      <c r="F41" s="23">
        <v>4</v>
      </c>
      <c r="G41" s="24">
        <v>3.73</v>
      </c>
      <c r="H41" s="23">
        <v>0</v>
      </c>
      <c r="I41" s="21">
        <v>0</v>
      </c>
      <c r="J41" s="21"/>
      <c r="K41" s="21"/>
      <c r="L41" s="21"/>
      <c r="M41" s="21"/>
      <c r="N41" s="21"/>
    </row>
    <row r="42" spans="1:14" ht="16.5">
      <c r="A42" s="21">
        <v>2</v>
      </c>
      <c r="B42" s="22" t="s">
        <v>534</v>
      </c>
      <c r="C42" s="23">
        <v>121</v>
      </c>
      <c r="D42" s="23">
        <v>15</v>
      </c>
      <c r="E42" s="24">
        <v>12.4</v>
      </c>
      <c r="F42" s="23">
        <v>4</v>
      </c>
      <c r="G42" s="24">
        <v>3.3</v>
      </c>
      <c r="H42" s="23"/>
      <c r="I42" s="21"/>
      <c r="J42" s="21"/>
      <c r="K42" s="21"/>
      <c r="L42" s="21"/>
      <c r="M42" s="21"/>
      <c r="N42" s="21"/>
    </row>
    <row r="43" spans="1:14" ht="16.5">
      <c r="A43" s="21">
        <v>3</v>
      </c>
      <c r="B43" s="22" t="s">
        <v>535</v>
      </c>
      <c r="C43" s="23">
        <v>192</v>
      </c>
      <c r="D43" s="23">
        <v>15</v>
      </c>
      <c r="E43" s="24">
        <v>7.8</v>
      </c>
      <c r="F43" s="23">
        <v>8</v>
      </c>
      <c r="G43" s="24">
        <v>4.17</v>
      </c>
      <c r="H43" s="23"/>
      <c r="I43" s="21"/>
      <c r="J43" s="21"/>
      <c r="K43" s="21"/>
      <c r="L43" s="21"/>
      <c r="M43" s="21"/>
      <c r="N43" s="21"/>
    </row>
    <row r="44" spans="1:14" ht="16.5">
      <c r="A44" s="21">
        <v>4</v>
      </c>
      <c r="B44" s="22" t="s">
        <v>536</v>
      </c>
      <c r="C44" s="23">
        <v>106</v>
      </c>
      <c r="D44" s="23">
        <v>5</v>
      </c>
      <c r="E44" s="24">
        <v>4.7</v>
      </c>
      <c r="F44" s="23">
        <v>4</v>
      </c>
      <c r="G44" s="24">
        <v>3.77</v>
      </c>
      <c r="H44" s="23"/>
      <c r="I44" s="21"/>
      <c r="J44" s="21"/>
      <c r="K44" s="21"/>
      <c r="L44" s="21"/>
      <c r="M44" s="21"/>
      <c r="N44" s="21"/>
    </row>
    <row r="45" spans="1:14" s="1" customFormat="1" ht="16.5">
      <c r="A45" s="21">
        <v>5</v>
      </c>
      <c r="B45" s="22" t="s">
        <v>537</v>
      </c>
      <c r="C45" s="23">
        <v>117</v>
      </c>
      <c r="D45" s="23">
        <v>11</v>
      </c>
      <c r="E45" s="24">
        <v>9.4</v>
      </c>
      <c r="F45" s="23">
        <v>3</v>
      </c>
      <c r="G45" s="24">
        <v>2.56</v>
      </c>
      <c r="H45" s="23"/>
      <c r="I45" s="21"/>
      <c r="J45" s="21"/>
      <c r="K45" s="21"/>
      <c r="L45" s="21"/>
      <c r="M45" s="21"/>
      <c r="N45" s="21"/>
    </row>
    <row r="46" spans="1:14" ht="16.5">
      <c r="A46" s="21">
        <v>6</v>
      </c>
      <c r="B46" s="22" t="s">
        <v>538</v>
      </c>
      <c r="C46" s="23">
        <v>104</v>
      </c>
      <c r="D46" s="23">
        <v>13</v>
      </c>
      <c r="E46" s="24">
        <v>12.5</v>
      </c>
      <c r="F46" s="23">
        <v>3</v>
      </c>
      <c r="G46" s="24">
        <v>2.88</v>
      </c>
      <c r="H46" s="23"/>
      <c r="I46" s="21"/>
      <c r="J46" s="21"/>
      <c r="K46" s="21"/>
      <c r="L46" s="21"/>
      <c r="M46" s="21"/>
      <c r="N46" s="21"/>
    </row>
    <row r="47" spans="1:14" ht="16.5">
      <c r="A47" s="21">
        <v>7</v>
      </c>
      <c r="B47" s="22" t="s">
        <v>539</v>
      </c>
      <c r="C47" s="23">
        <v>135</v>
      </c>
      <c r="D47" s="23">
        <v>46</v>
      </c>
      <c r="E47" s="24">
        <v>34.1</v>
      </c>
      <c r="F47" s="23">
        <v>6</v>
      </c>
      <c r="G47" s="24">
        <v>4.44</v>
      </c>
      <c r="H47" s="23">
        <v>1</v>
      </c>
      <c r="I47" s="21">
        <v>16.7</v>
      </c>
      <c r="J47" s="21"/>
      <c r="K47" s="21"/>
      <c r="L47" s="21"/>
      <c r="M47" s="21"/>
      <c r="N47" s="21"/>
    </row>
    <row r="48" spans="1:14" ht="16.5">
      <c r="A48" s="21">
        <v>8</v>
      </c>
      <c r="B48" s="22" t="s">
        <v>540</v>
      </c>
      <c r="C48" s="23">
        <v>159</v>
      </c>
      <c r="D48" s="23">
        <v>8</v>
      </c>
      <c r="E48" s="24">
        <v>5</v>
      </c>
      <c r="F48" s="23">
        <v>4</v>
      </c>
      <c r="G48" s="24">
        <v>2.51</v>
      </c>
      <c r="H48" s="23"/>
      <c r="I48" s="21"/>
      <c r="J48" s="21"/>
      <c r="K48" s="21"/>
      <c r="L48" s="21"/>
      <c r="M48" s="21"/>
      <c r="N48" s="21"/>
    </row>
    <row r="49" spans="1:14" s="1" customFormat="1" ht="16.5">
      <c r="A49" s="17" t="s">
        <v>26</v>
      </c>
      <c r="B49" s="18" t="s">
        <v>36</v>
      </c>
      <c r="C49" s="19">
        <f>SUM(C50:C56)</f>
        <v>1633</v>
      </c>
      <c r="D49" s="19">
        <f>SUM(D50:D56)</f>
        <v>87</v>
      </c>
      <c r="E49" s="20">
        <f>+D49*100/C49</f>
        <v>5.327617881200245</v>
      </c>
      <c r="F49" s="19">
        <f>SUM(F50:F56)</f>
        <v>50</v>
      </c>
      <c r="G49" s="20">
        <f>+F49*100/C49</f>
        <v>3.061849357011635</v>
      </c>
      <c r="H49" s="19"/>
      <c r="I49" s="17"/>
      <c r="J49" s="17"/>
      <c r="K49" s="17"/>
      <c r="L49" s="17"/>
      <c r="M49" s="17"/>
      <c r="N49" s="17"/>
    </row>
    <row r="50" spans="1:14" ht="16.5">
      <c r="A50" s="21">
        <v>1</v>
      </c>
      <c r="B50" s="22" t="s">
        <v>541</v>
      </c>
      <c r="C50" s="23">
        <v>224</v>
      </c>
      <c r="D50" s="23">
        <v>10</v>
      </c>
      <c r="E50" s="24">
        <v>4.5</v>
      </c>
      <c r="F50" s="23">
        <v>6</v>
      </c>
      <c r="G50" s="24">
        <v>2.67</v>
      </c>
      <c r="H50" s="23"/>
      <c r="I50" s="21"/>
      <c r="J50" s="21"/>
      <c r="K50" s="21"/>
      <c r="L50" s="21"/>
      <c r="M50" s="21"/>
      <c r="N50" s="21"/>
    </row>
    <row r="51" spans="1:14" ht="16.5">
      <c r="A51" s="21">
        <v>2</v>
      </c>
      <c r="B51" s="22" t="s">
        <v>542</v>
      </c>
      <c r="C51" s="23">
        <v>316</v>
      </c>
      <c r="D51" s="23">
        <v>11</v>
      </c>
      <c r="E51" s="24">
        <v>3.5</v>
      </c>
      <c r="F51" s="23">
        <v>10</v>
      </c>
      <c r="G51" s="24">
        <v>3.16</v>
      </c>
      <c r="H51" s="23"/>
      <c r="I51" s="21"/>
      <c r="J51" s="21"/>
      <c r="K51" s="21"/>
      <c r="L51" s="21"/>
      <c r="M51" s="21"/>
      <c r="N51" s="21"/>
    </row>
    <row r="52" spans="1:14" s="1" customFormat="1" ht="16.5">
      <c r="A52" s="21">
        <v>3</v>
      </c>
      <c r="B52" s="22" t="s">
        <v>543</v>
      </c>
      <c r="C52" s="23">
        <v>207</v>
      </c>
      <c r="D52" s="23">
        <v>10</v>
      </c>
      <c r="E52" s="24">
        <v>4.9</v>
      </c>
      <c r="F52" s="23">
        <v>7</v>
      </c>
      <c r="G52" s="24">
        <v>3.38</v>
      </c>
      <c r="H52" s="23"/>
      <c r="I52" s="21"/>
      <c r="J52" s="21"/>
      <c r="K52" s="21"/>
      <c r="L52" s="21"/>
      <c r="M52" s="21"/>
      <c r="N52" s="21"/>
    </row>
    <row r="53" spans="1:14" ht="16.5">
      <c r="A53" s="21">
        <v>4</v>
      </c>
      <c r="B53" s="22" t="s">
        <v>544</v>
      </c>
      <c r="C53" s="23">
        <v>330</v>
      </c>
      <c r="D53" s="23">
        <v>2</v>
      </c>
      <c r="E53" s="24">
        <v>0.6</v>
      </c>
      <c r="F53" s="23">
        <v>10</v>
      </c>
      <c r="G53" s="24">
        <v>3.03</v>
      </c>
      <c r="H53" s="23"/>
      <c r="I53" s="21"/>
      <c r="J53" s="21"/>
      <c r="K53" s="21"/>
      <c r="L53" s="21"/>
      <c r="M53" s="21"/>
      <c r="N53" s="21"/>
    </row>
    <row r="54" spans="1:14" ht="16.5">
      <c r="A54" s="21">
        <v>5</v>
      </c>
      <c r="B54" s="22" t="s">
        <v>413</v>
      </c>
      <c r="C54" s="23">
        <v>112</v>
      </c>
      <c r="D54" s="23">
        <v>2</v>
      </c>
      <c r="E54" s="24">
        <v>1.8</v>
      </c>
      <c r="F54" s="23">
        <v>3</v>
      </c>
      <c r="G54" s="24">
        <v>2.67</v>
      </c>
      <c r="H54" s="23"/>
      <c r="I54" s="21"/>
      <c r="J54" s="21"/>
      <c r="K54" s="21"/>
      <c r="L54" s="21"/>
      <c r="M54" s="21"/>
      <c r="N54" s="21"/>
    </row>
    <row r="55" spans="1:14" ht="16.5">
      <c r="A55" s="21">
        <v>6</v>
      </c>
      <c r="B55" s="22" t="s">
        <v>545</v>
      </c>
      <c r="C55" s="23">
        <v>309</v>
      </c>
      <c r="D55" s="23">
        <v>15</v>
      </c>
      <c r="E55" s="24">
        <v>4.9</v>
      </c>
      <c r="F55" s="23">
        <v>10</v>
      </c>
      <c r="G55" s="24">
        <v>3.23</v>
      </c>
      <c r="H55" s="23"/>
      <c r="I55" s="21"/>
      <c r="J55" s="21"/>
      <c r="K55" s="21"/>
      <c r="L55" s="21"/>
      <c r="M55" s="21"/>
      <c r="N55" s="21"/>
    </row>
    <row r="56" spans="1:14" ht="16.5">
      <c r="A56" s="21">
        <v>7</v>
      </c>
      <c r="B56" s="22" t="s">
        <v>546</v>
      </c>
      <c r="C56" s="23">
        <v>135</v>
      </c>
      <c r="D56" s="23">
        <v>37</v>
      </c>
      <c r="E56" s="24">
        <v>27.4</v>
      </c>
      <c r="F56" s="23">
        <v>4</v>
      </c>
      <c r="G56" s="24">
        <v>2.96</v>
      </c>
      <c r="H56" s="23">
        <v>2</v>
      </c>
      <c r="I56" s="21">
        <v>50</v>
      </c>
      <c r="J56" s="21"/>
      <c r="K56" s="21"/>
      <c r="L56" s="21"/>
      <c r="M56" s="21"/>
      <c r="N56" s="21"/>
    </row>
    <row r="57" spans="1:14" s="1" customFormat="1" ht="16.5">
      <c r="A57" s="17" t="s">
        <v>30</v>
      </c>
      <c r="B57" s="18" t="s">
        <v>489</v>
      </c>
      <c r="C57" s="19">
        <f>SUM(C58:C69)</f>
        <v>1423</v>
      </c>
      <c r="D57" s="19">
        <f>SUM(D58:D69)</f>
        <v>81</v>
      </c>
      <c r="E57" s="20">
        <f>+D57*100/C57</f>
        <v>5.692199578355587</v>
      </c>
      <c r="F57" s="19">
        <f>SUM(F58:F69)</f>
        <v>41</v>
      </c>
      <c r="G57" s="20">
        <f>+F57*100/C57</f>
        <v>2.8812368236120873</v>
      </c>
      <c r="H57" s="19"/>
      <c r="I57" s="17"/>
      <c r="J57" s="17"/>
      <c r="K57" s="17"/>
      <c r="L57" s="17"/>
      <c r="M57" s="17"/>
      <c r="N57" s="17"/>
    </row>
    <row r="58" spans="1:14" ht="16.5">
      <c r="A58" s="21">
        <v>1</v>
      </c>
      <c r="B58" s="22" t="s">
        <v>547</v>
      </c>
      <c r="C58" s="23">
        <v>130</v>
      </c>
      <c r="D58" s="23">
        <v>4</v>
      </c>
      <c r="E58" s="24">
        <v>3.1</v>
      </c>
      <c r="F58" s="23">
        <v>3</v>
      </c>
      <c r="G58" s="24">
        <v>2.31</v>
      </c>
      <c r="H58" s="23"/>
      <c r="I58" s="21"/>
      <c r="J58" s="21"/>
      <c r="K58" s="21"/>
      <c r="L58" s="21"/>
      <c r="M58" s="21"/>
      <c r="N58" s="21"/>
    </row>
    <row r="59" spans="1:14" ht="16.5">
      <c r="A59" s="21">
        <v>2</v>
      </c>
      <c r="B59" s="22" t="s">
        <v>548</v>
      </c>
      <c r="C59" s="23">
        <v>85</v>
      </c>
      <c r="D59" s="23">
        <v>3</v>
      </c>
      <c r="E59" s="24">
        <v>3.5</v>
      </c>
      <c r="F59" s="23">
        <v>2</v>
      </c>
      <c r="G59" s="24">
        <v>2.35</v>
      </c>
      <c r="H59" s="23"/>
      <c r="I59" s="21"/>
      <c r="J59" s="21"/>
      <c r="K59" s="21"/>
      <c r="L59" s="21"/>
      <c r="M59" s="21"/>
      <c r="N59" s="21"/>
    </row>
    <row r="60" spans="1:14" ht="16.5">
      <c r="A60" s="21">
        <v>3</v>
      </c>
      <c r="B60" s="22" t="s">
        <v>549</v>
      </c>
      <c r="C60" s="23">
        <v>94</v>
      </c>
      <c r="D60" s="23">
        <v>0</v>
      </c>
      <c r="E60" s="24"/>
      <c r="F60" s="23">
        <v>3</v>
      </c>
      <c r="G60" s="24">
        <v>3.16</v>
      </c>
      <c r="H60" s="23"/>
      <c r="I60" s="21"/>
      <c r="J60" s="21"/>
      <c r="K60" s="21"/>
      <c r="L60" s="21"/>
      <c r="M60" s="21"/>
      <c r="N60" s="21"/>
    </row>
    <row r="61" spans="1:15" s="1" customFormat="1" ht="16.5">
      <c r="A61" s="21">
        <v>4</v>
      </c>
      <c r="B61" s="22" t="s">
        <v>550</v>
      </c>
      <c r="C61" s="23">
        <v>141</v>
      </c>
      <c r="D61" s="23">
        <v>4</v>
      </c>
      <c r="E61" s="24">
        <v>2.8</v>
      </c>
      <c r="F61" s="23">
        <v>2</v>
      </c>
      <c r="G61" s="24">
        <v>1.42</v>
      </c>
      <c r="H61" s="23"/>
      <c r="I61" s="21"/>
      <c r="J61" s="21"/>
      <c r="K61" s="21"/>
      <c r="L61" s="21"/>
      <c r="M61" s="21"/>
      <c r="N61" s="21"/>
      <c r="O61" s="8"/>
    </row>
    <row r="62" spans="1:14" ht="16.5">
      <c r="A62" s="21">
        <v>5</v>
      </c>
      <c r="B62" s="22" t="s">
        <v>517</v>
      </c>
      <c r="C62" s="23">
        <v>105</v>
      </c>
      <c r="D62" s="23">
        <v>0</v>
      </c>
      <c r="E62" s="24"/>
      <c r="F62" s="23">
        <v>4</v>
      </c>
      <c r="G62" s="24">
        <v>3.67</v>
      </c>
      <c r="H62" s="23"/>
      <c r="I62" s="21"/>
      <c r="J62" s="21"/>
      <c r="K62" s="21"/>
      <c r="L62" s="21"/>
      <c r="M62" s="21"/>
      <c r="N62" s="21"/>
    </row>
    <row r="63" spans="1:14" ht="16.5">
      <c r="A63" s="21">
        <v>6</v>
      </c>
      <c r="B63" s="22" t="s">
        <v>551</v>
      </c>
      <c r="C63" s="23">
        <v>177</v>
      </c>
      <c r="D63" s="23">
        <v>6</v>
      </c>
      <c r="E63" s="24">
        <v>3.4</v>
      </c>
      <c r="F63" s="23">
        <v>6</v>
      </c>
      <c r="G63" s="24">
        <v>3.39</v>
      </c>
      <c r="H63" s="23"/>
      <c r="I63" s="21"/>
      <c r="J63" s="21"/>
      <c r="K63" s="21"/>
      <c r="L63" s="21"/>
      <c r="M63" s="21"/>
      <c r="N63" s="21"/>
    </row>
    <row r="64" spans="1:14" ht="16.5">
      <c r="A64" s="21">
        <v>7</v>
      </c>
      <c r="B64" s="22" t="s">
        <v>552</v>
      </c>
      <c r="C64" s="23">
        <v>102</v>
      </c>
      <c r="D64" s="23">
        <v>47</v>
      </c>
      <c r="E64" s="24">
        <v>46.1</v>
      </c>
      <c r="F64" s="23">
        <v>4</v>
      </c>
      <c r="G64" s="24">
        <v>3.92</v>
      </c>
      <c r="H64" s="23">
        <v>2</v>
      </c>
      <c r="I64" s="21">
        <v>50</v>
      </c>
      <c r="J64" s="21"/>
      <c r="K64" s="21"/>
      <c r="L64" s="21"/>
      <c r="M64" s="21"/>
      <c r="N64" s="21"/>
    </row>
    <row r="65" spans="1:14" ht="16.5">
      <c r="A65" s="21">
        <v>8</v>
      </c>
      <c r="B65" s="22" t="s">
        <v>553</v>
      </c>
      <c r="C65" s="23">
        <v>184</v>
      </c>
      <c r="D65" s="23">
        <v>5</v>
      </c>
      <c r="E65" s="24">
        <v>2.7</v>
      </c>
      <c r="F65" s="23">
        <v>11</v>
      </c>
      <c r="G65" s="24">
        <v>5.98</v>
      </c>
      <c r="H65" s="23"/>
      <c r="I65" s="21"/>
      <c r="J65" s="21"/>
      <c r="K65" s="21"/>
      <c r="L65" s="21"/>
      <c r="M65" s="21"/>
      <c r="N65" s="21"/>
    </row>
    <row r="66" spans="1:14" ht="16.5">
      <c r="A66" s="21">
        <v>9</v>
      </c>
      <c r="B66" s="22" t="s">
        <v>554</v>
      </c>
      <c r="C66" s="23">
        <v>75</v>
      </c>
      <c r="D66" s="23">
        <v>1</v>
      </c>
      <c r="E66" s="24">
        <v>1.3</v>
      </c>
      <c r="F66" s="23">
        <v>2</v>
      </c>
      <c r="G66" s="24">
        <v>2.67</v>
      </c>
      <c r="H66" s="23"/>
      <c r="I66" s="21"/>
      <c r="J66" s="21"/>
      <c r="K66" s="21"/>
      <c r="L66" s="21"/>
      <c r="M66" s="21"/>
      <c r="N66" s="21"/>
    </row>
    <row r="67" spans="1:14" ht="16.5">
      <c r="A67" s="21">
        <v>10</v>
      </c>
      <c r="B67" s="22" t="s">
        <v>555</v>
      </c>
      <c r="C67" s="23">
        <v>60</v>
      </c>
      <c r="D67" s="23">
        <v>3</v>
      </c>
      <c r="E67" s="24">
        <v>5</v>
      </c>
      <c r="F67" s="23">
        <v>1</v>
      </c>
      <c r="G67" s="24">
        <v>1.67</v>
      </c>
      <c r="H67" s="23"/>
      <c r="I67" s="21"/>
      <c r="J67" s="21"/>
      <c r="K67" s="21"/>
      <c r="L67" s="21"/>
      <c r="M67" s="21"/>
      <c r="N67" s="21"/>
    </row>
    <row r="68" spans="1:14" ht="16.5">
      <c r="A68" s="21">
        <v>11</v>
      </c>
      <c r="B68" s="22" t="s">
        <v>556</v>
      </c>
      <c r="C68" s="23">
        <v>88</v>
      </c>
      <c r="D68" s="23">
        <v>4</v>
      </c>
      <c r="E68" s="24">
        <v>4.3</v>
      </c>
      <c r="F68" s="23">
        <v>0</v>
      </c>
      <c r="G68" s="24">
        <v>0</v>
      </c>
      <c r="H68" s="23"/>
      <c r="I68" s="21"/>
      <c r="J68" s="21"/>
      <c r="K68" s="21"/>
      <c r="L68" s="21"/>
      <c r="M68" s="21"/>
      <c r="N68" s="21"/>
    </row>
    <row r="69" spans="1:14" ht="16.5">
      <c r="A69" s="21">
        <v>12</v>
      </c>
      <c r="B69" s="22" t="s">
        <v>557</v>
      </c>
      <c r="C69" s="23">
        <v>182</v>
      </c>
      <c r="D69" s="23">
        <v>4</v>
      </c>
      <c r="E69" s="24">
        <v>2.2</v>
      </c>
      <c r="F69" s="23">
        <v>3</v>
      </c>
      <c r="G69" s="24">
        <v>1.65</v>
      </c>
      <c r="H69" s="23"/>
      <c r="I69" s="21"/>
      <c r="J69" s="21"/>
      <c r="K69" s="21"/>
      <c r="L69" s="21"/>
      <c r="M69" s="21"/>
      <c r="N69" s="21"/>
    </row>
    <row r="70" spans="1:14" s="1" customFormat="1" ht="19.5" customHeight="1">
      <c r="A70" s="25" t="s">
        <v>40</v>
      </c>
      <c r="B70" s="18" t="s">
        <v>37</v>
      </c>
      <c r="C70" s="19">
        <f>+C71+C93+C111</f>
        <v>8356</v>
      </c>
      <c r="D70" s="19">
        <f aca="true" t="shared" si="0" ref="D70:L70">+D71+D93+D111</f>
        <v>2517</v>
      </c>
      <c r="E70" s="20">
        <f>+D70*100/C70</f>
        <v>30.122067975107708</v>
      </c>
      <c r="F70" s="19">
        <f t="shared" si="0"/>
        <v>342</v>
      </c>
      <c r="G70" s="20">
        <f>+F70*100/C70</f>
        <v>4.092867400670177</v>
      </c>
      <c r="H70" s="19">
        <f t="shared" si="0"/>
        <v>110</v>
      </c>
      <c r="I70" s="20">
        <f>+H70*100/F70</f>
        <v>32.16374269005848</v>
      </c>
      <c r="J70" s="19">
        <f t="shared" si="0"/>
        <v>0</v>
      </c>
      <c r="K70" s="19">
        <f t="shared" si="0"/>
        <v>0</v>
      </c>
      <c r="L70" s="19">
        <f t="shared" si="0"/>
        <v>0</v>
      </c>
      <c r="M70" s="19">
        <v>2</v>
      </c>
      <c r="N70" s="25"/>
    </row>
    <row r="71" spans="1:14" s="1" customFormat="1" ht="16.5">
      <c r="A71" s="25" t="s">
        <v>21</v>
      </c>
      <c r="B71" s="18" t="s">
        <v>38</v>
      </c>
      <c r="C71" s="19">
        <f>SUM(C72:C92)</f>
        <v>3892</v>
      </c>
      <c r="D71" s="19">
        <f>SUM(D72:D92)</f>
        <v>1841</v>
      </c>
      <c r="E71" s="20">
        <f>+D71*100/C71</f>
        <v>47.302158273381295</v>
      </c>
      <c r="F71" s="19">
        <f>SUM(F72:F92)</f>
        <v>197</v>
      </c>
      <c r="G71" s="20">
        <f>+F71*100/C71</f>
        <v>5.061664953751285</v>
      </c>
      <c r="H71" s="19">
        <f>SUM(H72:H92)</f>
        <v>97</v>
      </c>
      <c r="I71" s="20">
        <f>+H71*100/F71</f>
        <v>49.23857868020305</v>
      </c>
      <c r="J71" s="17"/>
      <c r="K71" s="17"/>
      <c r="L71" s="17"/>
      <c r="M71" s="17"/>
      <c r="N71" s="25" t="s">
        <v>21</v>
      </c>
    </row>
    <row r="72" spans="1:14" ht="16.5">
      <c r="A72" s="26">
        <v>1</v>
      </c>
      <c r="B72" s="22" t="s">
        <v>558</v>
      </c>
      <c r="C72" s="23">
        <v>362</v>
      </c>
      <c r="D72" s="23">
        <v>305</v>
      </c>
      <c r="E72" s="24">
        <f aca="true" t="shared" si="1" ref="E72:E121">+D72*100/C72</f>
        <v>84.25414364640883</v>
      </c>
      <c r="F72" s="23">
        <v>9</v>
      </c>
      <c r="G72" s="24">
        <f aca="true" t="shared" si="2" ref="G72:G121">+F72*100/C72</f>
        <v>2.4861878453038675</v>
      </c>
      <c r="H72" s="23">
        <v>8</v>
      </c>
      <c r="I72" s="24">
        <f aca="true" t="shared" si="3" ref="I72:I93">+H72*100/F72</f>
        <v>88.88888888888889</v>
      </c>
      <c r="J72" s="21"/>
      <c r="K72" s="21"/>
      <c r="L72" s="21"/>
      <c r="M72" s="21"/>
      <c r="N72" s="26"/>
    </row>
    <row r="73" spans="1:14" ht="16.5">
      <c r="A73" s="26">
        <v>2</v>
      </c>
      <c r="B73" s="22" t="s">
        <v>559</v>
      </c>
      <c r="C73" s="23">
        <v>339</v>
      </c>
      <c r="D73" s="23">
        <v>265</v>
      </c>
      <c r="E73" s="24">
        <f t="shared" si="1"/>
        <v>78.17109144542773</v>
      </c>
      <c r="F73" s="23">
        <v>14</v>
      </c>
      <c r="G73" s="24">
        <f t="shared" si="2"/>
        <v>4.129793510324483</v>
      </c>
      <c r="H73" s="23">
        <v>8</v>
      </c>
      <c r="I73" s="24">
        <f t="shared" si="3"/>
        <v>57.142857142857146</v>
      </c>
      <c r="J73" s="21"/>
      <c r="K73" s="21"/>
      <c r="L73" s="21"/>
      <c r="M73" s="21"/>
      <c r="N73" s="26"/>
    </row>
    <row r="74" spans="1:14" ht="16.5">
      <c r="A74" s="26">
        <v>3</v>
      </c>
      <c r="B74" s="22" t="s">
        <v>560</v>
      </c>
      <c r="C74" s="23">
        <v>113</v>
      </c>
      <c r="D74" s="23">
        <v>81</v>
      </c>
      <c r="E74" s="24">
        <f t="shared" si="1"/>
        <v>71.68141592920354</v>
      </c>
      <c r="F74" s="23">
        <v>7</v>
      </c>
      <c r="G74" s="24">
        <f t="shared" si="2"/>
        <v>6.1946902654867255</v>
      </c>
      <c r="H74" s="23">
        <v>5</v>
      </c>
      <c r="I74" s="24">
        <f t="shared" si="3"/>
        <v>71.42857142857143</v>
      </c>
      <c r="J74" s="21"/>
      <c r="K74" s="21"/>
      <c r="L74" s="21"/>
      <c r="M74" s="21"/>
      <c r="N74" s="26"/>
    </row>
    <row r="75" spans="1:14" ht="16.5">
      <c r="A75" s="26">
        <v>4</v>
      </c>
      <c r="B75" s="27" t="s">
        <v>561</v>
      </c>
      <c r="C75" s="28">
        <v>109</v>
      </c>
      <c r="D75" s="28">
        <v>87</v>
      </c>
      <c r="E75" s="24">
        <f t="shared" si="1"/>
        <v>79.81651376146789</v>
      </c>
      <c r="F75" s="29">
        <v>17</v>
      </c>
      <c r="G75" s="24">
        <f t="shared" si="2"/>
        <v>15.596330275229358</v>
      </c>
      <c r="H75" s="29">
        <v>14</v>
      </c>
      <c r="I75" s="24">
        <f t="shared" si="3"/>
        <v>82.3529411764706</v>
      </c>
      <c r="J75" s="26" t="s">
        <v>52</v>
      </c>
      <c r="K75" s="26"/>
      <c r="L75" s="26"/>
      <c r="M75" s="26" t="s">
        <v>52</v>
      </c>
      <c r="N75" s="26"/>
    </row>
    <row r="76" spans="1:14" ht="16.5">
      <c r="A76" s="26">
        <v>5</v>
      </c>
      <c r="B76" s="128" t="s">
        <v>562</v>
      </c>
      <c r="C76" s="145">
        <v>172</v>
      </c>
      <c r="D76" s="23">
        <v>57</v>
      </c>
      <c r="E76" s="24">
        <f t="shared" si="1"/>
        <v>33.13953488372093</v>
      </c>
      <c r="F76" s="29">
        <v>4</v>
      </c>
      <c r="G76" s="24">
        <f t="shared" si="2"/>
        <v>2.3255813953488373</v>
      </c>
      <c r="H76" s="23">
        <v>1</v>
      </c>
      <c r="I76" s="24">
        <f t="shared" si="3"/>
        <v>25</v>
      </c>
      <c r="J76" s="26"/>
      <c r="K76" s="26"/>
      <c r="L76" s="26"/>
      <c r="M76" s="26"/>
      <c r="N76" s="26"/>
    </row>
    <row r="77" spans="1:14" ht="16.5">
      <c r="A77" s="26">
        <v>6</v>
      </c>
      <c r="B77" s="128" t="s">
        <v>563</v>
      </c>
      <c r="C77" s="145">
        <v>176</v>
      </c>
      <c r="D77" s="23">
        <v>95</v>
      </c>
      <c r="E77" s="24">
        <f t="shared" si="1"/>
        <v>53.97727272727273</v>
      </c>
      <c r="F77" s="29">
        <v>7</v>
      </c>
      <c r="G77" s="24">
        <f t="shared" si="2"/>
        <v>3.977272727272727</v>
      </c>
      <c r="H77" s="23">
        <v>4</v>
      </c>
      <c r="I77" s="24">
        <f t="shared" si="3"/>
        <v>57.142857142857146</v>
      </c>
      <c r="J77" s="26"/>
      <c r="K77" s="26"/>
      <c r="L77" s="26"/>
      <c r="M77" s="26"/>
      <c r="N77" s="26"/>
    </row>
    <row r="78" spans="1:14" ht="16.5">
      <c r="A78" s="26">
        <v>7</v>
      </c>
      <c r="B78" s="181" t="s">
        <v>564</v>
      </c>
      <c r="C78" s="145">
        <v>148</v>
      </c>
      <c r="D78" s="23">
        <v>45</v>
      </c>
      <c r="E78" s="24">
        <f t="shared" si="1"/>
        <v>30.405405405405407</v>
      </c>
      <c r="F78" s="29">
        <v>5</v>
      </c>
      <c r="G78" s="24">
        <f t="shared" si="2"/>
        <v>3.3783783783783785</v>
      </c>
      <c r="H78" s="23">
        <v>1</v>
      </c>
      <c r="I78" s="24">
        <f t="shared" si="3"/>
        <v>20</v>
      </c>
      <c r="J78" s="26"/>
      <c r="K78" s="26"/>
      <c r="L78" s="26"/>
      <c r="M78" s="26"/>
      <c r="N78" s="26"/>
    </row>
    <row r="79" spans="1:14" ht="16.5">
      <c r="A79" s="26">
        <v>8</v>
      </c>
      <c r="B79" s="182" t="s">
        <v>565</v>
      </c>
      <c r="C79" s="145">
        <v>209</v>
      </c>
      <c r="D79" s="23">
        <v>14</v>
      </c>
      <c r="E79" s="24">
        <f t="shared" si="1"/>
        <v>6.698564593301436</v>
      </c>
      <c r="F79" s="29">
        <v>8</v>
      </c>
      <c r="G79" s="24">
        <f t="shared" si="2"/>
        <v>3.827751196172249</v>
      </c>
      <c r="H79" s="23">
        <v>2</v>
      </c>
      <c r="I79" s="24">
        <f t="shared" si="3"/>
        <v>25</v>
      </c>
      <c r="J79" s="26"/>
      <c r="K79" s="26"/>
      <c r="L79" s="26"/>
      <c r="M79" s="26"/>
      <c r="N79" s="26"/>
    </row>
    <row r="80" spans="1:14" ht="16.5">
      <c r="A80" s="26">
        <v>9</v>
      </c>
      <c r="B80" s="183" t="s">
        <v>566</v>
      </c>
      <c r="C80" s="124">
        <v>179</v>
      </c>
      <c r="D80" s="23">
        <v>14</v>
      </c>
      <c r="E80" s="24">
        <f t="shared" si="1"/>
        <v>7.82122905027933</v>
      </c>
      <c r="F80" s="29">
        <v>9</v>
      </c>
      <c r="G80" s="24">
        <f t="shared" si="2"/>
        <v>5.027932960893855</v>
      </c>
      <c r="H80" s="23">
        <v>0</v>
      </c>
      <c r="I80" s="24">
        <f t="shared" si="3"/>
        <v>0</v>
      </c>
      <c r="J80" s="26"/>
      <c r="K80" s="26"/>
      <c r="L80" s="26"/>
      <c r="M80" s="26"/>
      <c r="N80" s="26"/>
    </row>
    <row r="81" spans="1:14" ht="16.5">
      <c r="A81" s="26">
        <v>10</v>
      </c>
      <c r="B81" s="181" t="s">
        <v>567</v>
      </c>
      <c r="C81" s="145">
        <v>162</v>
      </c>
      <c r="D81" s="23">
        <v>13</v>
      </c>
      <c r="E81" s="24">
        <f t="shared" si="1"/>
        <v>8.024691358024691</v>
      </c>
      <c r="F81" s="29">
        <v>8</v>
      </c>
      <c r="G81" s="24">
        <f t="shared" si="2"/>
        <v>4.938271604938271</v>
      </c>
      <c r="H81" s="23"/>
      <c r="I81" s="24">
        <f t="shared" si="3"/>
        <v>0</v>
      </c>
      <c r="J81" s="26"/>
      <c r="K81" s="26"/>
      <c r="L81" s="26"/>
      <c r="M81" s="26"/>
      <c r="N81" s="26"/>
    </row>
    <row r="82" spans="1:14" ht="16.5">
      <c r="A82" s="26">
        <v>11</v>
      </c>
      <c r="B82" s="128" t="s">
        <v>568</v>
      </c>
      <c r="C82" s="145">
        <v>284</v>
      </c>
      <c r="D82" s="23">
        <v>124</v>
      </c>
      <c r="E82" s="24">
        <f t="shared" si="1"/>
        <v>43.66197183098591</v>
      </c>
      <c r="F82" s="29">
        <v>6</v>
      </c>
      <c r="G82" s="24">
        <f t="shared" si="2"/>
        <v>2.112676056338028</v>
      </c>
      <c r="H82" s="23"/>
      <c r="I82" s="24">
        <f t="shared" si="3"/>
        <v>0</v>
      </c>
      <c r="J82" s="26"/>
      <c r="K82" s="26"/>
      <c r="L82" s="26"/>
      <c r="M82" s="26"/>
      <c r="N82" s="26"/>
    </row>
    <row r="83" spans="1:14" ht="16.5">
      <c r="A83" s="26">
        <v>12</v>
      </c>
      <c r="B83" s="27" t="s">
        <v>569</v>
      </c>
      <c r="C83" s="28">
        <v>130</v>
      </c>
      <c r="D83" s="28">
        <v>117</v>
      </c>
      <c r="E83" s="24">
        <f t="shared" si="1"/>
        <v>90</v>
      </c>
      <c r="F83" s="29">
        <v>5</v>
      </c>
      <c r="G83" s="24">
        <f t="shared" si="2"/>
        <v>3.8461538461538463</v>
      </c>
      <c r="H83" s="29">
        <v>5</v>
      </c>
      <c r="I83" s="24">
        <f t="shared" si="3"/>
        <v>100</v>
      </c>
      <c r="J83" s="26"/>
      <c r="K83" s="26"/>
      <c r="L83" s="26"/>
      <c r="M83" s="26"/>
      <c r="N83" s="26"/>
    </row>
    <row r="84" spans="1:14" ht="16.5">
      <c r="A84" s="26">
        <v>13</v>
      </c>
      <c r="B84" s="27" t="s">
        <v>570</v>
      </c>
      <c r="C84" s="29">
        <v>177</v>
      </c>
      <c r="D84" s="29">
        <v>132</v>
      </c>
      <c r="E84" s="24">
        <f t="shared" si="1"/>
        <v>74.57627118644068</v>
      </c>
      <c r="F84" s="29">
        <v>27</v>
      </c>
      <c r="G84" s="24">
        <f t="shared" si="2"/>
        <v>15.254237288135593</v>
      </c>
      <c r="H84" s="29">
        <v>19</v>
      </c>
      <c r="I84" s="24">
        <f t="shared" si="3"/>
        <v>70.37037037037037</v>
      </c>
      <c r="J84" s="26" t="s">
        <v>52</v>
      </c>
      <c r="K84" s="26"/>
      <c r="L84" s="26"/>
      <c r="M84" s="26" t="s">
        <v>52</v>
      </c>
      <c r="N84" s="26"/>
    </row>
    <row r="85" spans="1:14" ht="16.5">
      <c r="A85" s="26">
        <v>14</v>
      </c>
      <c r="B85" s="27" t="s">
        <v>571</v>
      </c>
      <c r="C85" s="29">
        <v>318</v>
      </c>
      <c r="D85" s="29">
        <v>45</v>
      </c>
      <c r="E85" s="24">
        <f t="shared" si="1"/>
        <v>14.150943396226415</v>
      </c>
      <c r="F85" s="29">
        <v>7</v>
      </c>
      <c r="G85" s="24">
        <f t="shared" si="2"/>
        <v>2.20125786163522</v>
      </c>
      <c r="H85" s="29">
        <v>0</v>
      </c>
      <c r="I85" s="24">
        <f t="shared" si="3"/>
        <v>0</v>
      </c>
      <c r="J85" s="26"/>
      <c r="K85" s="26"/>
      <c r="L85" s="26"/>
      <c r="M85" s="26"/>
      <c r="N85" s="26"/>
    </row>
    <row r="86" spans="1:14" ht="16.5">
      <c r="A86" s="26">
        <v>15</v>
      </c>
      <c r="B86" s="27" t="s">
        <v>572</v>
      </c>
      <c r="C86" s="29">
        <v>213</v>
      </c>
      <c r="D86" s="29">
        <v>37</v>
      </c>
      <c r="E86" s="24">
        <f t="shared" si="1"/>
        <v>17.370892018779344</v>
      </c>
      <c r="F86" s="29">
        <v>13</v>
      </c>
      <c r="G86" s="24">
        <f t="shared" si="2"/>
        <v>6.103286384976526</v>
      </c>
      <c r="H86" s="29"/>
      <c r="I86" s="24">
        <f t="shared" si="3"/>
        <v>0</v>
      </c>
      <c r="J86" s="26"/>
      <c r="K86" s="26"/>
      <c r="L86" s="26"/>
      <c r="M86" s="26"/>
      <c r="N86" s="26"/>
    </row>
    <row r="87" spans="1:14" ht="16.5">
      <c r="A87" s="26">
        <v>16</v>
      </c>
      <c r="B87" s="27" t="s">
        <v>573</v>
      </c>
      <c r="C87" s="29">
        <v>111</v>
      </c>
      <c r="D87" s="29">
        <v>42</v>
      </c>
      <c r="E87" s="24">
        <f t="shared" si="1"/>
        <v>37.83783783783784</v>
      </c>
      <c r="F87" s="29">
        <v>6</v>
      </c>
      <c r="G87" s="24">
        <f t="shared" si="2"/>
        <v>5.405405405405405</v>
      </c>
      <c r="H87" s="29">
        <v>1</v>
      </c>
      <c r="I87" s="24">
        <f t="shared" si="3"/>
        <v>16.666666666666668</v>
      </c>
      <c r="J87" s="26"/>
      <c r="K87" s="26"/>
      <c r="L87" s="26"/>
      <c r="M87" s="26"/>
      <c r="N87" s="26"/>
    </row>
    <row r="88" spans="1:14" ht="16.5">
      <c r="A88" s="26">
        <v>17</v>
      </c>
      <c r="B88" s="27" t="s">
        <v>574</v>
      </c>
      <c r="C88" s="29">
        <v>118</v>
      </c>
      <c r="D88" s="29">
        <v>57</v>
      </c>
      <c r="E88" s="24">
        <f t="shared" si="1"/>
        <v>48.30508474576271</v>
      </c>
      <c r="F88" s="29">
        <v>7</v>
      </c>
      <c r="G88" s="24">
        <f t="shared" si="2"/>
        <v>5.932203389830509</v>
      </c>
      <c r="H88" s="29">
        <v>3</v>
      </c>
      <c r="I88" s="24">
        <f t="shared" si="3"/>
        <v>42.857142857142854</v>
      </c>
      <c r="J88" s="26"/>
      <c r="K88" s="26"/>
      <c r="L88" s="26"/>
      <c r="M88" s="26"/>
      <c r="N88" s="26"/>
    </row>
    <row r="89" spans="1:14" ht="16.5">
      <c r="A89" s="26">
        <v>18</v>
      </c>
      <c r="B89" s="27" t="s">
        <v>575</v>
      </c>
      <c r="C89" s="29">
        <v>122</v>
      </c>
      <c r="D89" s="29">
        <v>114</v>
      </c>
      <c r="E89" s="24">
        <f t="shared" si="1"/>
        <v>93.44262295081967</v>
      </c>
      <c r="F89" s="29">
        <v>12</v>
      </c>
      <c r="G89" s="24">
        <f t="shared" si="2"/>
        <v>9.836065573770492</v>
      </c>
      <c r="H89" s="29">
        <v>9</v>
      </c>
      <c r="I89" s="24">
        <f t="shared" si="3"/>
        <v>75</v>
      </c>
      <c r="J89" s="26"/>
      <c r="K89" s="26"/>
      <c r="L89" s="26"/>
      <c r="M89" s="26"/>
      <c r="N89" s="26"/>
    </row>
    <row r="90" spans="1:14" ht="16.5">
      <c r="A90" s="26">
        <v>19</v>
      </c>
      <c r="B90" s="27" t="s">
        <v>576</v>
      </c>
      <c r="C90" s="29">
        <v>112</v>
      </c>
      <c r="D90" s="29">
        <v>70</v>
      </c>
      <c r="E90" s="24">
        <f t="shared" si="1"/>
        <v>62.5</v>
      </c>
      <c r="F90" s="29">
        <v>5</v>
      </c>
      <c r="G90" s="24">
        <f t="shared" si="2"/>
        <v>4.464285714285714</v>
      </c>
      <c r="H90" s="29">
        <v>4</v>
      </c>
      <c r="I90" s="24">
        <f t="shared" si="3"/>
        <v>80</v>
      </c>
      <c r="J90" s="26"/>
      <c r="K90" s="26"/>
      <c r="L90" s="26"/>
      <c r="M90" s="26"/>
      <c r="N90" s="26"/>
    </row>
    <row r="91" spans="1:14" ht="16.5">
      <c r="A91" s="26">
        <v>20</v>
      </c>
      <c r="B91" s="27" t="s">
        <v>315</v>
      </c>
      <c r="C91" s="29">
        <v>164</v>
      </c>
      <c r="D91" s="29">
        <v>104</v>
      </c>
      <c r="E91" s="24">
        <f t="shared" si="1"/>
        <v>63.41463414634146</v>
      </c>
      <c r="F91" s="29">
        <v>14</v>
      </c>
      <c r="G91" s="24">
        <f t="shared" si="2"/>
        <v>8.536585365853659</v>
      </c>
      <c r="H91" s="29">
        <v>13</v>
      </c>
      <c r="I91" s="24">
        <f t="shared" si="3"/>
        <v>92.85714285714286</v>
      </c>
      <c r="J91" s="26"/>
      <c r="K91" s="26"/>
      <c r="L91" s="26"/>
      <c r="M91" s="26"/>
      <c r="N91" s="26"/>
    </row>
    <row r="92" spans="1:14" ht="16.5">
      <c r="A92" s="26">
        <v>21</v>
      </c>
      <c r="B92" s="27" t="s">
        <v>577</v>
      </c>
      <c r="C92" s="29">
        <v>174</v>
      </c>
      <c r="D92" s="29">
        <v>23</v>
      </c>
      <c r="E92" s="24">
        <f t="shared" si="1"/>
        <v>13.218390804597702</v>
      </c>
      <c r="F92" s="29">
        <v>7</v>
      </c>
      <c r="G92" s="24">
        <f t="shared" si="2"/>
        <v>4.022988505747127</v>
      </c>
      <c r="H92" s="29">
        <v>0</v>
      </c>
      <c r="I92" s="24">
        <f t="shared" si="3"/>
        <v>0</v>
      </c>
      <c r="J92" s="26"/>
      <c r="K92" s="26"/>
      <c r="L92" s="26"/>
      <c r="M92" s="26"/>
      <c r="N92" s="26"/>
    </row>
    <row r="93" spans="1:14" s="1" customFormat="1" ht="16.5">
      <c r="A93" s="25" t="s">
        <v>24</v>
      </c>
      <c r="B93" s="13" t="s">
        <v>43</v>
      </c>
      <c r="C93" s="41">
        <f>SUM(C94:C110)</f>
        <v>2474</v>
      </c>
      <c r="D93" s="41">
        <v>373</v>
      </c>
      <c r="E93" s="20">
        <f t="shared" si="1"/>
        <v>15.0767987065481</v>
      </c>
      <c r="F93" s="41">
        <v>82</v>
      </c>
      <c r="G93" s="20">
        <f t="shared" si="2"/>
        <v>3.3144704931285367</v>
      </c>
      <c r="H93" s="41">
        <v>9</v>
      </c>
      <c r="I93" s="20">
        <f t="shared" si="3"/>
        <v>10.975609756097562</v>
      </c>
      <c r="J93" s="25"/>
      <c r="K93" s="25"/>
      <c r="L93" s="25"/>
      <c r="M93" s="25"/>
      <c r="N93" s="25" t="s">
        <v>21</v>
      </c>
    </row>
    <row r="94" spans="1:14" ht="16.5">
      <c r="A94" s="26">
        <v>1</v>
      </c>
      <c r="B94" s="27" t="s">
        <v>578</v>
      </c>
      <c r="C94" s="29">
        <v>116</v>
      </c>
      <c r="D94" s="29">
        <v>6</v>
      </c>
      <c r="E94" s="24">
        <f t="shared" si="1"/>
        <v>5.172413793103448</v>
      </c>
      <c r="F94" s="29">
        <v>4</v>
      </c>
      <c r="G94" s="24">
        <f t="shared" si="2"/>
        <v>3.4482758620689653</v>
      </c>
      <c r="H94" s="29"/>
      <c r="I94" s="26"/>
      <c r="J94" s="26"/>
      <c r="K94" s="26"/>
      <c r="L94" s="26"/>
      <c r="M94" s="26"/>
      <c r="N94" s="26"/>
    </row>
    <row r="95" spans="1:14" ht="16.5">
      <c r="A95" s="26">
        <v>2</v>
      </c>
      <c r="B95" s="27" t="s">
        <v>579</v>
      </c>
      <c r="C95" s="29">
        <v>118</v>
      </c>
      <c r="D95" s="29">
        <v>3</v>
      </c>
      <c r="E95" s="24">
        <f t="shared" si="1"/>
        <v>2.542372881355932</v>
      </c>
      <c r="F95" s="29">
        <v>3</v>
      </c>
      <c r="G95" s="24">
        <f t="shared" si="2"/>
        <v>2.542372881355932</v>
      </c>
      <c r="H95" s="29"/>
      <c r="I95" s="26"/>
      <c r="J95" s="26"/>
      <c r="K95" s="26"/>
      <c r="L95" s="26"/>
      <c r="M95" s="26"/>
      <c r="N95" s="26"/>
    </row>
    <row r="96" spans="1:14" ht="16.5">
      <c r="A96" s="26">
        <v>3</v>
      </c>
      <c r="B96" s="27" t="s">
        <v>580</v>
      </c>
      <c r="C96" s="29">
        <v>132</v>
      </c>
      <c r="D96" s="29">
        <v>4</v>
      </c>
      <c r="E96" s="24">
        <f t="shared" si="1"/>
        <v>3.0303030303030303</v>
      </c>
      <c r="F96" s="29">
        <v>4</v>
      </c>
      <c r="G96" s="24">
        <f t="shared" si="2"/>
        <v>3.0303030303030303</v>
      </c>
      <c r="H96" s="29"/>
      <c r="I96" s="26"/>
      <c r="J96" s="26"/>
      <c r="K96" s="26"/>
      <c r="L96" s="26"/>
      <c r="M96" s="26"/>
      <c r="N96" s="26"/>
    </row>
    <row r="97" spans="1:14" ht="16.5">
      <c r="A97" s="26">
        <v>4</v>
      </c>
      <c r="B97" s="27" t="s">
        <v>581</v>
      </c>
      <c r="C97" s="29">
        <v>150</v>
      </c>
      <c r="D97" s="29">
        <v>3</v>
      </c>
      <c r="E97" s="24">
        <f t="shared" si="1"/>
        <v>2</v>
      </c>
      <c r="F97" s="29">
        <v>3</v>
      </c>
      <c r="G97" s="24">
        <f t="shared" si="2"/>
        <v>2</v>
      </c>
      <c r="H97" s="29"/>
      <c r="I97" s="26"/>
      <c r="J97" s="26"/>
      <c r="K97" s="26"/>
      <c r="L97" s="26"/>
      <c r="M97" s="26"/>
      <c r="N97" s="26"/>
    </row>
    <row r="98" spans="1:14" ht="16.5">
      <c r="A98" s="26">
        <v>5</v>
      </c>
      <c r="B98" s="27" t="s">
        <v>582</v>
      </c>
      <c r="C98" s="29">
        <v>104</v>
      </c>
      <c r="D98" s="29">
        <v>9</v>
      </c>
      <c r="E98" s="24">
        <f t="shared" si="1"/>
        <v>8.653846153846153</v>
      </c>
      <c r="F98" s="29">
        <v>3</v>
      </c>
      <c r="G98" s="24">
        <f t="shared" si="2"/>
        <v>2.8846153846153846</v>
      </c>
      <c r="H98" s="29"/>
      <c r="I98" s="26"/>
      <c r="J98" s="26"/>
      <c r="K98" s="26"/>
      <c r="L98" s="26"/>
      <c r="M98" s="26"/>
      <c r="N98" s="26"/>
    </row>
    <row r="99" spans="1:14" ht="16.5">
      <c r="A99" s="26">
        <v>6</v>
      </c>
      <c r="B99" s="27" t="s">
        <v>583</v>
      </c>
      <c r="C99" s="29">
        <v>149</v>
      </c>
      <c r="D99" s="29">
        <v>5</v>
      </c>
      <c r="E99" s="24">
        <f t="shared" si="1"/>
        <v>3.3557046979865772</v>
      </c>
      <c r="F99" s="29">
        <v>4</v>
      </c>
      <c r="G99" s="24">
        <f t="shared" si="2"/>
        <v>2.684563758389262</v>
      </c>
      <c r="H99" s="29"/>
      <c r="I99" s="26"/>
      <c r="J99" s="26"/>
      <c r="K99" s="26"/>
      <c r="L99" s="26"/>
      <c r="M99" s="26"/>
      <c r="N99" s="26"/>
    </row>
    <row r="100" spans="1:14" ht="16.5">
      <c r="A100" s="26">
        <v>7</v>
      </c>
      <c r="B100" s="27" t="s">
        <v>584</v>
      </c>
      <c r="C100" s="28">
        <v>242</v>
      </c>
      <c r="D100" s="28">
        <v>5</v>
      </c>
      <c r="E100" s="24">
        <f t="shared" si="1"/>
        <v>2.0661157024793386</v>
      </c>
      <c r="F100" s="29">
        <v>8</v>
      </c>
      <c r="G100" s="24">
        <f t="shared" si="2"/>
        <v>3.3057851239669422</v>
      </c>
      <c r="H100" s="29"/>
      <c r="I100" s="26"/>
      <c r="J100" s="26"/>
      <c r="K100" s="26"/>
      <c r="L100" s="26"/>
      <c r="M100" s="26"/>
      <c r="N100" s="26"/>
    </row>
    <row r="101" spans="1:14" ht="16.5">
      <c r="A101" s="26">
        <v>8</v>
      </c>
      <c r="B101" s="55" t="s">
        <v>585</v>
      </c>
      <c r="C101" s="56">
        <v>106</v>
      </c>
      <c r="D101" s="56">
        <v>6</v>
      </c>
      <c r="E101" s="24">
        <f t="shared" si="1"/>
        <v>5.660377358490566</v>
      </c>
      <c r="F101" s="56">
        <v>5</v>
      </c>
      <c r="G101" s="24">
        <f t="shared" si="2"/>
        <v>4.716981132075472</v>
      </c>
      <c r="H101" s="56"/>
      <c r="I101" s="30"/>
      <c r="J101" s="26"/>
      <c r="K101" s="30"/>
      <c r="L101" s="26"/>
      <c r="M101" s="26"/>
      <c r="N101" s="26"/>
    </row>
    <row r="102" spans="1:14" ht="16.5">
      <c r="A102" s="26">
        <v>9</v>
      </c>
      <c r="B102" s="55" t="s">
        <v>381</v>
      </c>
      <c r="C102" s="56">
        <v>143</v>
      </c>
      <c r="D102" s="56">
        <v>4</v>
      </c>
      <c r="E102" s="24">
        <f t="shared" si="1"/>
        <v>2.797202797202797</v>
      </c>
      <c r="F102" s="56">
        <v>3</v>
      </c>
      <c r="G102" s="24">
        <f t="shared" si="2"/>
        <v>2.097902097902098</v>
      </c>
      <c r="H102" s="56"/>
      <c r="I102" s="30"/>
      <c r="J102" s="26"/>
      <c r="K102" s="30"/>
      <c r="L102" s="26"/>
      <c r="M102" s="26"/>
      <c r="N102" s="26"/>
    </row>
    <row r="103" spans="1:14" ht="16.5">
      <c r="A103" s="26">
        <v>10</v>
      </c>
      <c r="B103" s="55" t="s">
        <v>586</v>
      </c>
      <c r="C103" s="56">
        <v>155</v>
      </c>
      <c r="D103" s="56">
        <v>5</v>
      </c>
      <c r="E103" s="24">
        <f t="shared" si="1"/>
        <v>3.225806451612903</v>
      </c>
      <c r="F103" s="56">
        <v>5</v>
      </c>
      <c r="G103" s="24">
        <f t="shared" si="2"/>
        <v>3.225806451612903</v>
      </c>
      <c r="H103" s="56"/>
      <c r="I103" s="30"/>
      <c r="J103" s="26"/>
      <c r="K103" s="26"/>
      <c r="L103" s="26"/>
      <c r="M103" s="26"/>
      <c r="N103" s="26"/>
    </row>
    <row r="104" spans="1:14" ht="16.5">
      <c r="A104" s="26">
        <v>11</v>
      </c>
      <c r="B104" s="55" t="s">
        <v>587</v>
      </c>
      <c r="C104" s="56">
        <v>115</v>
      </c>
      <c r="D104" s="56">
        <v>4</v>
      </c>
      <c r="E104" s="24">
        <f t="shared" si="1"/>
        <v>3.4782608695652173</v>
      </c>
      <c r="F104" s="56">
        <v>4</v>
      </c>
      <c r="G104" s="24">
        <f t="shared" si="2"/>
        <v>3.4782608695652173</v>
      </c>
      <c r="H104" s="56"/>
      <c r="I104" s="30"/>
      <c r="J104" s="26"/>
      <c r="K104" s="26"/>
      <c r="L104" s="26"/>
      <c r="M104" s="26"/>
      <c r="N104" s="26"/>
    </row>
    <row r="105" spans="1:14" ht="16.5">
      <c r="A105" s="26">
        <v>12</v>
      </c>
      <c r="B105" s="27" t="s">
        <v>588</v>
      </c>
      <c r="C105" s="28">
        <v>155</v>
      </c>
      <c r="D105" s="28">
        <v>95</v>
      </c>
      <c r="E105" s="24">
        <f t="shared" si="1"/>
        <v>61.29032258064516</v>
      </c>
      <c r="F105" s="29">
        <v>6</v>
      </c>
      <c r="G105" s="24">
        <f t="shared" si="2"/>
        <v>3.870967741935484</v>
      </c>
      <c r="H105" s="29">
        <v>3</v>
      </c>
      <c r="I105" s="26">
        <v>50</v>
      </c>
      <c r="J105" s="26"/>
      <c r="K105" s="26"/>
      <c r="L105" s="26"/>
      <c r="M105" s="26"/>
      <c r="N105" s="26"/>
    </row>
    <row r="106" spans="1:14" ht="16.5">
      <c r="A106" s="26">
        <v>13</v>
      </c>
      <c r="B106" s="31" t="s">
        <v>589</v>
      </c>
      <c r="C106" s="32">
        <v>136</v>
      </c>
      <c r="D106" s="23">
        <v>5</v>
      </c>
      <c r="E106" s="24">
        <f t="shared" si="1"/>
        <v>3.676470588235294</v>
      </c>
      <c r="F106" s="33">
        <v>3</v>
      </c>
      <c r="G106" s="24">
        <f t="shared" si="2"/>
        <v>2.2058823529411766</v>
      </c>
      <c r="H106" s="72"/>
      <c r="I106" s="34"/>
      <c r="J106" s="66"/>
      <c r="K106" s="66"/>
      <c r="L106" s="66"/>
      <c r="M106" s="66"/>
      <c r="N106" s="26"/>
    </row>
    <row r="107" spans="1:14" ht="16.5">
      <c r="A107" s="26">
        <v>14</v>
      </c>
      <c r="B107" s="35" t="s">
        <v>590</v>
      </c>
      <c r="C107" s="32">
        <v>96</v>
      </c>
      <c r="D107" s="23">
        <v>4</v>
      </c>
      <c r="E107" s="24">
        <f t="shared" si="1"/>
        <v>4.166666666666667</v>
      </c>
      <c r="F107" s="33">
        <v>2</v>
      </c>
      <c r="G107" s="24">
        <f t="shared" si="2"/>
        <v>2.0833333333333335</v>
      </c>
      <c r="H107" s="72"/>
      <c r="I107" s="34"/>
      <c r="J107" s="66"/>
      <c r="K107" s="66"/>
      <c r="L107" s="66"/>
      <c r="M107" s="66"/>
      <c r="N107" s="26"/>
    </row>
    <row r="108" spans="1:14" ht="16.5">
      <c r="A108" s="26">
        <v>15</v>
      </c>
      <c r="B108" s="35" t="s">
        <v>591</v>
      </c>
      <c r="C108" s="36">
        <v>165</v>
      </c>
      <c r="D108" s="23">
        <v>6</v>
      </c>
      <c r="E108" s="24">
        <f t="shared" si="1"/>
        <v>3.6363636363636362</v>
      </c>
      <c r="F108" s="33">
        <v>6</v>
      </c>
      <c r="G108" s="24">
        <f t="shared" si="2"/>
        <v>3.6363636363636362</v>
      </c>
      <c r="H108" s="72"/>
      <c r="I108" s="34"/>
      <c r="J108" s="66"/>
      <c r="K108" s="66"/>
      <c r="L108" s="66"/>
      <c r="M108" s="66"/>
      <c r="N108" s="26"/>
    </row>
    <row r="109" spans="1:14" ht="16.5">
      <c r="A109" s="26">
        <v>16</v>
      </c>
      <c r="B109" s="31" t="s">
        <v>592</v>
      </c>
      <c r="C109" s="32">
        <v>130</v>
      </c>
      <c r="D109" s="23">
        <v>79</v>
      </c>
      <c r="E109" s="24">
        <f t="shared" si="1"/>
        <v>60.76923076923077</v>
      </c>
      <c r="F109" s="33">
        <v>7</v>
      </c>
      <c r="G109" s="24">
        <f t="shared" si="2"/>
        <v>5.384615384615385</v>
      </c>
      <c r="H109" s="72">
        <v>2</v>
      </c>
      <c r="I109" s="34">
        <v>28.57</v>
      </c>
      <c r="J109" s="66"/>
      <c r="K109" s="66"/>
      <c r="L109" s="66"/>
      <c r="M109" s="66"/>
      <c r="N109" s="26"/>
    </row>
    <row r="110" spans="1:14" ht="16.5">
      <c r="A110" s="26">
        <v>17</v>
      </c>
      <c r="B110" s="31" t="s">
        <v>593</v>
      </c>
      <c r="C110" s="36">
        <v>262</v>
      </c>
      <c r="D110" s="23">
        <v>130</v>
      </c>
      <c r="E110" s="24">
        <f t="shared" si="1"/>
        <v>49.61832061068702</v>
      </c>
      <c r="F110" s="33">
        <v>12</v>
      </c>
      <c r="G110" s="24">
        <f t="shared" si="2"/>
        <v>4.580152671755725</v>
      </c>
      <c r="H110" s="72">
        <v>4</v>
      </c>
      <c r="I110" s="34">
        <v>33.33</v>
      </c>
      <c r="J110" s="66"/>
      <c r="K110" s="66"/>
      <c r="L110" s="66"/>
      <c r="M110" s="66"/>
      <c r="N110" s="26"/>
    </row>
    <row r="111" spans="1:14" s="1" customFormat="1" ht="16.5">
      <c r="A111" s="25" t="s">
        <v>20</v>
      </c>
      <c r="B111" s="37" t="s">
        <v>42</v>
      </c>
      <c r="C111" s="38">
        <f>SUM(C112:C121)</f>
        <v>1990</v>
      </c>
      <c r="D111" s="38">
        <f>SUM(D112:D121)</f>
        <v>303</v>
      </c>
      <c r="E111" s="20">
        <f t="shared" si="1"/>
        <v>15.226130653266331</v>
      </c>
      <c r="F111" s="38">
        <f>SUM(F112:F121)</f>
        <v>63</v>
      </c>
      <c r="G111" s="20">
        <f t="shared" si="2"/>
        <v>3.1658291457286434</v>
      </c>
      <c r="H111" s="38">
        <f>SUM(H112:H121)</f>
        <v>4</v>
      </c>
      <c r="I111" s="38">
        <v>6.35</v>
      </c>
      <c r="J111" s="38"/>
      <c r="K111" s="38"/>
      <c r="L111" s="38"/>
      <c r="M111" s="60"/>
      <c r="N111" s="25" t="s">
        <v>21</v>
      </c>
    </row>
    <row r="112" spans="1:14" ht="16.5">
      <c r="A112" s="26">
        <v>1</v>
      </c>
      <c r="B112" s="31" t="s">
        <v>594</v>
      </c>
      <c r="C112" s="36">
        <v>241</v>
      </c>
      <c r="D112" s="23">
        <v>23</v>
      </c>
      <c r="E112" s="24">
        <f t="shared" si="1"/>
        <v>9.54356846473029</v>
      </c>
      <c r="F112" s="33">
        <v>7</v>
      </c>
      <c r="G112" s="24">
        <f t="shared" si="2"/>
        <v>2.904564315352697</v>
      </c>
      <c r="H112" s="72"/>
      <c r="I112" s="34"/>
      <c r="J112" s="66"/>
      <c r="K112" s="66"/>
      <c r="L112" s="66"/>
      <c r="M112" s="66"/>
      <c r="N112" s="26"/>
    </row>
    <row r="113" spans="1:14" ht="16.5">
      <c r="A113" s="26">
        <v>2</v>
      </c>
      <c r="B113" s="31" t="s">
        <v>595</v>
      </c>
      <c r="C113" s="32">
        <v>174</v>
      </c>
      <c r="D113" s="23">
        <v>21</v>
      </c>
      <c r="E113" s="24">
        <f t="shared" si="1"/>
        <v>12.068965517241379</v>
      </c>
      <c r="F113" s="33">
        <v>4</v>
      </c>
      <c r="G113" s="24">
        <f t="shared" si="2"/>
        <v>2.2988505747126435</v>
      </c>
      <c r="H113" s="72"/>
      <c r="I113" s="34"/>
      <c r="J113" s="66"/>
      <c r="K113" s="66"/>
      <c r="L113" s="66"/>
      <c r="M113" s="66"/>
      <c r="N113" s="26"/>
    </row>
    <row r="114" spans="1:14" ht="16.5">
      <c r="A114" s="26">
        <v>3</v>
      </c>
      <c r="B114" s="35" t="s">
        <v>596</v>
      </c>
      <c r="C114" s="32">
        <v>294</v>
      </c>
      <c r="D114" s="23">
        <v>41</v>
      </c>
      <c r="E114" s="24">
        <f t="shared" si="1"/>
        <v>13.945578231292517</v>
      </c>
      <c r="F114" s="33">
        <v>10</v>
      </c>
      <c r="G114" s="24">
        <f t="shared" si="2"/>
        <v>3.401360544217687</v>
      </c>
      <c r="H114" s="72"/>
      <c r="I114" s="34"/>
      <c r="J114" s="66"/>
      <c r="K114" s="66"/>
      <c r="L114" s="66"/>
      <c r="M114" s="66"/>
      <c r="N114" s="26"/>
    </row>
    <row r="115" spans="1:14" ht="16.5">
      <c r="A115" s="26">
        <v>4</v>
      </c>
      <c r="B115" s="35" t="s">
        <v>597</v>
      </c>
      <c r="C115" s="32">
        <v>263</v>
      </c>
      <c r="D115" s="23">
        <v>62</v>
      </c>
      <c r="E115" s="24">
        <f t="shared" si="1"/>
        <v>23.574144486692017</v>
      </c>
      <c r="F115" s="33">
        <v>8</v>
      </c>
      <c r="G115" s="24">
        <f t="shared" si="2"/>
        <v>3.041825095057034</v>
      </c>
      <c r="H115" s="72">
        <v>3</v>
      </c>
      <c r="I115" s="34">
        <v>37.5</v>
      </c>
      <c r="J115" s="66"/>
      <c r="K115" s="66"/>
      <c r="L115" s="66"/>
      <c r="M115" s="66"/>
      <c r="N115" s="26"/>
    </row>
    <row r="116" spans="1:14" ht="16.5">
      <c r="A116" s="26">
        <v>5</v>
      </c>
      <c r="B116" s="31" t="s">
        <v>598</v>
      </c>
      <c r="C116" s="32">
        <v>202</v>
      </c>
      <c r="D116" s="23">
        <v>44</v>
      </c>
      <c r="E116" s="24">
        <f t="shared" si="1"/>
        <v>21.782178217821784</v>
      </c>
      <c r="F116" s="33">
        <v>7</v>
      </c>
      <c r="G116" s="24">
        <f t="shared" si="2"/>
        <v>3.4653465346534653</v>
      </c>
      <c r="H116" s="72">
        <v>1</v>
      </c>
      <c r="I116" s="34">
        <v>14.28</v>
      </c>
      <c r="J116" s="66"/>
      <c r="K116" s="66"/>
      <c r="L116" s="66"/>
      <c r="M116" s="66"/>
      <c r="N116" s="26"/>
    </row>
    <row r="117" spans="1:14" ht="16.5">
      <c r="A117" s="26">
        <v>6</v>
      </c>
      <c r="B117" s="31" t="s">
        <v>599</v>
      </c>
      <c r="C117" s="36">
        <v>215</v>
      </c>
      <c r="D117" s="23">
        <v>56</v>
      </c>
      <c r="E117" s="24">
        <f t="shared" si="1"/>
        <v>26.046511627906977</v>
      </c>
      <c r="F117" s="33">
        <v>9</v>
      </c>
      <c r="G117" s="24">
        <f t="shared" si="2"/>
        <v>4.186046511627907</v>
      </c>
      <c r="H117" s="72"/>
      <c r="I117" s="34"/>
      <c r="J117" s="66"/>
      <c r="K117" s="66"/>
      <c r="L117" s="66"/>
      <c r="M117" s="66"/>
      <c r="N117" s="26"/>
    </row>
    <row r="118" spans="1:14" s="1" customFormat="1" ht="16.5">
      <c r="A118" s="25">
        <v>7</v>
      </c>
      <c r="B118" s="39" t="s">
        <v>600</v>
      </c>
      <c r="C118" s="40">
        <v>199</v>
      </c>
      <c r="D118" s="40">
        <v>25</v>
      </c>
      <c r="E118" s="24">
        <f t="shared" si="1"/>
        <v>12.56281407035176</v>
      </c>
      <c r="F118" s="29">
        <v>3</v>
      </c>
      <c r="G118" s="24">
        <f t="shared" si="2"/>
        <v>1.5075376884422111</v>
      </c>
      <c r="H118" s="41"/>
      <c r="I118" s="25"/>
      <c r="J118" s="25"/>
      <c r="K118" s="25"/>
      <c r="L118" s="25"/>
      <c r="M118" s="25"/>
      <c r="N118" s="25"/>
    </row>
    <row r="119" spans="1:14" ht="16.5">
      <c r="A119" s="42">
        <v>8</v>
      </c>
      <c r="B119" s="43" t="s">
        <v>601</v>
      </c>
      <c r="C119" s="44">
        <v>168</v>
      </c>
      <c r="D119" s="45">
        <v>14</v>
      </c>
      <c r="E119" s="24">
        <f t="shared" si="1"/>
        <v>8.333333333333334</v>
      </c>
      <c r="F119" s="46">
        <v>6</v>
      </c>
      <c r="G119" s="24">
        <f t="shared" si="2"/>
        <v>3.5714285714285716</v>
      </c>
      <c r="H119" s="23"/>
      <c r="I119" s="47"/>
      <c r="J119" s="47"/>
      <c r="K119" s="47"/>
      <c r="L119" s="47"/>
      <c r="M119" s="48"/>
      <c r="N119" s="26"/>
    </row>
    <row r="120" spans="1:14" ht="16.5">
      <c r="A120" s="42">
        <v>9</v>
      </c>
      <c r="B120" s="49" t="s">
        <v>602</v>
      </c>
      <c r="C120" s="44">
        <v>129</v>
      </c>
      <c r="D120" s="50">
        <v>11</v>
      </c>
      <c r="E120" s="24">
        <f t="shared" si="1"/>
        <v>8.527131782945736</v>
      </c>
      <c r="F120" s="46">
        <v>5</v>
      </c>
      <c r="G120" s="24">
        <f t="shared" si="2"/>
        <v>3.875968992248062</v>
      </c>
      <c r="H120" s="23"/>
      <c r="I120" s="47"/>
      <c r="J120" s="47"/>
      <c r="K120" s="47"/>
      <c r="L120" s="47"/>
      <c r="M120" s="47"/>
      <c r="N120" s="26"/>
    </row>
    <row r="121" spans="1:14" ht="16.5">
      <c r="A121" s="42">
        <v>10</v>
      </c>
      <c r="B121" s="49" t="s">
        <v>603</v>
      </c>
      <c r="C121" s="44">
        <v>105</v>
      </c>
      <c r="D121" s="45">
        <v>6</v>
      </c>
      <c r="E121" s="24">
        <f t="shared" si="1"/>
        <v>5.714285714285714</v>
      </c>
      <c r="F121" s="46">
        <v>4</v>
      </c>
      <c r="G121" s="24">
        <f t="shared" si="2"/>
        <v>3.8095238095238093</v>
      </c>
      <c r="H121" s="23"/>
      <c r="I121" s="47"/>
      <c r="J121" s="47"/>
      <c r="K121" s="47"/>
      <c r="L121" s="47"/>
      <c r="M121" s="47"/>
      <c r="N121" s="26"/>
    </row>
    <row r="122" spans="1:14" ht="16.5">
      <c r="A122" s="17" t="s">
        <v>101</v>
      </c>
      <c r="B122" s="113" t="s">
        <v>45</v>
      </c>
      <c r="C122" s="19">
        <f>C123+C139+C147+C158+C163+C168+C175+C188+C195+C202+C207+C217+C224+C229+C238+C245+C258</f>
        <v>20367</v>
      </c>
      <c r="D122" s="19">
        <f>D123+D139+D147+D158+D163+D168+D175+D188+D195+D202+D207+D217+D224+D229+D238+D245+D258</f>
        <v>12490</v>
      </c>
      <c r="E122" s="51">
        <f aca="true" t="shared" si="4" ref="E122:E185">D122/C122*100</f>
        <v>61.324691903569494</v>
      </c>
      <c r="F122" s="19">
        <f>F123+F139+F147+F158+F163+F168+F175+F188+F195+F202+F207+F217+F224+F229+F238+F245+F258</f>
        <v>5761</v>
      </c>
      <c r="G122" s="51">
        <f aca="true" t="shared" si="5" ref="G122:G185">F122/C122*100</f>
        <v>28.285952766730492</v>
      </c>
      <c r="H122" s="19">
        <f>H123+H139+H147+H158+H163+H168+H175+H188+H195+H202+H207+H217+H224+H229+H238+H245+H258</f>
        <v>3490</v>
      </c>
      <c r="I122" s="52">
        <f aca="true" t="shared" si="6" ref="I122:I185">H122/F122*100</f>
        <v>60.57976045825377</v>
      </c>
      <c r="J122" s="17">
        <v>2</v>
      </c>
      <c r="K122" s="17"/>
      <c r="L122" s="17"/>
      <c r="M122" s="17">
        <f>M123+M139+M147+M158+M163+M168+M175+M188+M195+M202+M207+M217+M224+M229+M238+M245+M258</f>
        <v>108</v>
      </c>
      <c r="N122" s="17"/>
    </row>
    <row r="123" spans="1:14" ht="16.5">
      <c r="A123" s="17" t="s">
        <v>21</v>
      </c>
      <c r="B123" s="113" t="s">
        <v>46</v>
      </c>
      <c r="C123" s="121">
        <f>SUM(C124:C138)</f>
        <v>2529</v>
      </c>
      <c r="D123" s="121">
        <f>SUM(D124:D138)</f>
        <v>1432</v>
      </c>
      <c r="E123" s="51">
        <f t="shared" si="4"/>
        <v>56.623171213918546</v>
      </c>
      <c r="F123" s="121">
        <f>SUM(F124:F138)</f>
        <v>348</v>
      </c>
      <c r="G123" s="51">
        <f t="shared" si="5"/>
        <v>13.76037959667853</v>
      </c>
      <c r="H123" s="121">
        <f>SUM(H124:H138)</f>
        <v>142</v>
      </c>
      <c r="I123" s="52">
        <f t="shared" si="6"/>
        <v>40.804597701149426</v>
      </c>
      <c r="J123" s="17"/>
      <c r="K123" s="17"/>
      <c r="L123" s="17"/>
      <c r="M123" s="17">
        <v>8</v>
      </c>
      <c r="N123" s="17" t="s">
        <v>24</v>
      </c>
    </row>
    <row r="124" spans="1:14" ht="16.5">
      <c r="A124" s="26">
        <v>1</v>
      </c>
      <c r="B124" s="27" t="s">
        <v>47</v>
      </c>
      <c r="C124" s="29">
        <v>283</v>
      </c>
      <c r="D124" s="29">
        <v>126</v>
      </c>
      <c r="E124" s="34">
        <f t="shared" si="4"/>
        <v>44.522968197879855</v>
      </c>
      <c r="F124" s="29">
        <v>30</v>
      </c>
      <c r="G124" s="34">
        <f t="shared" si="5"/>
        <v>10.60070671378092</v>
      </c>
      <c r="H124" s="29">
        <v>12</v>
      </c>
      <c r="I124" s="34">
        <f t="shared" si="6"/>
        <v>40</v>
      </c>
      <c r="J124" s="21"/>
      <c r="K124" s="21"/>
      <c r="L124" s="21"/>
      <c r="M124" s="21"/>
      <c r="N124" s="17"/>
    </row>
    <row r="125" spans="1:14" ht="16.5">
      <c r="A125" s="26">
        <v>2</v>
      </c>
      <c r="B125" s="27" t="s">
        <v>48</v>
      </c>
      <c r="C125" s="29">
        <v>172</v>
      </c>
      <c r="D125" s="29">
        <v>72</v>
      </c>
      <c r="E125" s="34">
        <f t="shared" si="4"/>
        <v>41.86046511627907</v>
      </c>
      <c r="F125" s="29">
        <v>9</v>
      </c>
      <c r="G125" s="34">
        <f t="shared" si="5"/>
        <v>5.232558139534884</v>
      </c>
      <c r="H125" s="29">
        <v>0</v>
      </c>
      <c r="I125" s="34">
        <f t="shared" si="6"/>
        <v>0</v>
      </c>
      <c r="J125" s="21"/>
      <c r="K125" s="21"/>
      <c r="L125" s="21"/>
      <c r="M125" s="21"/>
      <c r="N125" s="17"/>
    </row>
    <row r="126" spans="1:14" ht="16.5">
      <c r="A126" s="26">
        <v>3</v>
      </c>
      <c r="B126" s="27" t="s">
        <v>49</v>
      </c>
      <c r="C126" s="29">
        <v>252</v>
      </c>
      <c r="D126" s="29">
        <v>96</v>
      </c>
      <c r="E126" s="34">
        <f t="shared" si="4"/>
        <v>38.095238095238095</v>
      </c>
      <c r="F126" s="29">
        <v>13</v>
      </c>
      <c r="G126" s="34">
        <f t="shared" si="5"/>
        <v>5.158730158730158</v>
      </c>
      <c r="H126" s="29">
        <v>5</v>
      </c>
      <c r="I126" s="34">
        <f t="shared" si="6"/>
        <v>38.46153846153847</v>
      </c>
      <c r="J126" s="21"/>
      <c r="K126" s="21"/>
      <c r="L126" s="21"/>
      <c r="M126" s="21"/>
      <c r="N126" s="17"/>
    </row>
    <row r="127" spans="1:14" ht="16.5">
      <c r="A127" s="26">
        <v>4</v>
      </c>
      <c r="B127" s="27" t="s">
        <v>50</v>
      </c>
      <c r="C127" s="29">
        <v>179</v>
      </c>
      <c r="D127" s="29">
        <v>78</v>
      </c>
      <c r="E127" s="34">
        <f t="shared" si="4"/>
        <v>43.575418994413404</v>
      </c>
      <c r="F127" s="29">
        <v>14</v>
      </c>
      <c r="G127" s="34">
        <f t="shared" si="5"/>
        <v>7.82122905027933</v>
      </c>
      <c r="H127" s="29">
        <v>7</v>
      </c>
      <c r="I127" s="34">
        <f t="shared" si="6"/>
        <v>50</v>
      </c>
      <c r="J127" s="21"/>
      <c r="K127" s="21"/>
      <c r="L127" s="21"/>
      <c r="M127" s="21"/>
      <c r="N127" s="17"/>
    </row>
    <row r="128" spans="1:14" ht="16.5">
      <c r="A128" s="26">
        <v>5</v>
      </c>
      <c r="B128" s="27" t="s">
        <v>51</v>
      </c>
      <c r="C128" s="29">
        <v>132</v>
      </c>
      <c r="D128" s="29">
        <v>85</v>
      </c>
      <c r="E128" s="34">
        <f t="shared" si="4"/>
        <v>64.39393939393939</v>
      </c>
      <c r="F128" s="29">
        <v>41</v>
      </c>
      <c r="G128" s="34">
        <f t="shared" si="5"/>
        <v>31.060606060606062</v>
      </c>
      <c r="H128" s="29">
        <v>14</v>
      </c>
      <c r="I128" s="34">
        <f t="shared" si="6"/>
        <v>34.146341463414636</v>
      </c>
      <c r="J128" s="26"/>
      <c r="K128" s="26"/>
      <c r="L128" s="26"/>
      <c r="M128" s="26" t="s">
        <v>52</v>
      </c>
      <c r="N128" s="25"/>
    </row>
    <row r="129" spans="1:14" ht="16.5">
      <c r="A129" s="26">
        <v>6</v>
      </c>
      <c r="B129" s="27" t="s">
        <v>53</v>
      </c>
      <c r="C129" s="29">
        <v>254</v>
      </c>
      <c r="D129" s="29">
        <v>164</v>
      </c>
      <c r="E129" s="34">
        <f t="shared" si="4"/>
        <v>64.56692913385827</v>
      </c>
      <c r="F129" s="29">
        <v>78</v>
      </c>
      <c r="G129" s="34">
        <f t="shared" si="5"/>
        <v>30.708661417322837</v>
      </c>
      <c r="H129" s="29">
        <v>23</v>
      </c>
      <c r="I129" s="34">
        <f t="shared" si="6"/>
        <v>29.48717948717949</v>
      </c>
      <c r="J129" s="129"/>
      <c r="K129" s="26"/>
      <c r="L129" s="26"/>
      <c r="M129" s="26" t="s">
        <v>52</v>
      </c>
      <c r="N129" s="25"/>
    </row>
    <row r="130" spans="1:14" ht="16.5">
      <c r="A130" s="26">
        <v>7</v>
      </c>
      <c r="B130" s="27" t="s">
        <v>54</v>
      </c>
      <c r="C130" s="29">
        <v>218</v>
      </c>
      <c r="D130" s="29">
        <v>115</v>
      </c>
      <c r="E130" s="34">
        <f t="shared" si="4"/>
        <v>52.752293577981646</v>
      </c>
      <c r="F130" s="29">
        <v>22</v>
      </c>
      <c r="G130" s="34">
        <f t="shared" si="5"/>
        <v>10.091743119266056</v>
      </c>
      <c r="H130" s="29">
        <v>1</v>
      </c>
      <c r="I130" s="34">
        <f t="shared" si="6"/>
        <v>4.545454545454546</v>
      </c>
      <c r="J130" s="129"/>
      <c r="K130" s="26"/>
      <c r="L130" s="29"/>
      <c r="M130" s="26"/>
      <c r="N130" s="25"/>
    </row>
    <row r="131" spans="1:14" ht="16.5">
      <c r="A131" s="26">
        <v>8</v>
      </c>
      <c r="B131" s="27" t="s">
        <v>55</v>
      </c>
      <c r="C131" s="29">
        <v>235</v>
      </c>
      <c r="D131" s="29">
        <v>157</v>
      </c>
      <c r="E131" s="34">
        <f t="shared" si="4"/>
        <v>66.80851063829788</v>
      </c>
      <c r="F131" s="29">
        <v>7</v>
      </c>
      <c r="G131" s="34">
        <f t="shared" si="5"/>
        <v>2.9787234042553195</v>
      </c>
      <c r="H131" s="29">
        <v>0</v>
      </c>
      <c r="I131" s="34">
        <f t="shared" si="6"/>
        <v>0</v>
      </c>
      <c r="J131" s="129"/>
      <c r="K131" s="26"/>
      <c r="L131" s="29"/>
      <c r="M131" s="26"/>
      <c r="N131" s="25"/>
    </row>
    <row r="132" spans="1:14" ht="16.5">
      <c r="A132" s="30">
        <v>9</v>
      </c>
      <c r="B132" s="55" t="s">
        <v>56</v>
      </c>
      <c r="C132" s="56">
        <v>132</v>
      </c>
      <c r="D132" s="56">
        <v>80</v>
      </c>
      <c r="E132" s="57">
        <f t="shared" si="4"/>
        <v>60.60606060606061</v>
      </c>
      <c r="F132" s="56">
        <v>20</v>
      </c>
      <c r="G132" s="57">
        <f t="shared" si="5"/>
        <v>15.151515151515152</v>
      </c>
      <c r="H132" s="56">
        <v>13</v>
      </c>
      <c r="I132" s="57">
        <f t="shared" si="6"/>
        <v>65</v>
      </c>
      <c r="J132" s="159" t="s">
        <v>52</v>
      </c>
      <c r="K132" s="30"/>
      <c r="L132" s="56"/>
      <c r="M132" s="30" t="s">
        <v>52</v>
      </c>
      <c r="N132" s="59"/>
    </row>
    <row r="133" spans="1:14" ht="16.5">
      <c r="A133" s="30">
        <v>10</v>
      </c>
      <c r="B133" s="55" t="s">
        <v>57</v>
      </c>
      <c r="C133" s="56">
        <v>168</v>
      </c>
      <c r="D133" s="56">
        <v>86</v>
      </c>
      <c r="E133" s="57">
        <f t="shared" si="4"/>
        <v>51.19047619047619</v>
      </c>
      <c r="F133" s="56">
        <v>11</v>
      </c>
      <c r="G133" s="57">
        <f t="shared" si="5"/>
        <v>6.547619047619048</v>
      </c>
      <c r="H133" s="56">
        <v>1</v>
      </c>
      <c r="I133" s="57">
        <f t="shared" si="6"/>
        <v>9.090909090909092</v>
      </c>
      <c r="J133" s="159"/>
      <c r="K133" s="30"/>
      <c r="L133" s="56"/>
      <c r="M133" s="30"/>
      <c r="N133" s="59"/>
    </row>
    <row r="134" spans="1:14" ht="16.5">
      <c r="A134" s="30">
        <v>11</v>
      </c>
      <c r="B134" s="55" t="s">
        <v>58</v>
      </c>
      <c r="C134" s="56">
        <v>128</v>
      </c>
      <c r="D134" s="56">
        <v>87</v>
      </c>
      <c r="E134" s="57">
        <f t="shared" si="4"/>
        <v>67.96875</v>
      </c>
      <c r="F134" s="56">
        <v>23</v>
      </c>
      <c r="G134" s="57">
        <f t="shared" si="5"/>
        <v>17.96875</v>
      </c>
      <c r="H134" s="56">
        <v>14</v>
      </c>
      <c r="I134" s="57">
        <f t="shared" si="6"/>
        <v>60.86956521739131</v>
      </c>
      <c r="J134" s="159" t="s">
        <v>52</v>
      </c>
      <c r="K134" s="30"/>
      <c r="L134" s="56"/>
      <c r="M134" s="30" t="s">
        <v>52</v>
      </c>
      <c r="N134" s="59"/>
    </row>
    <row r="135" spans="1:14" ht="16.5">
      <c r="A135" s="30">
        <v>12</v>
      </c>
      <c r="B135" s="55" t="s">
        <v>59</v>
      </c>
      <c r="C135" s="56">
        <v>106</v>
      </c>
      <c r="D135" s="56">
        <v>106</v>
      </c>
      <c r="E135" s="57">
        <f t="shared" si="4"/>
        <v>100</v>
      </c>
      <c r="F135" s="56">
        <v>26</v>
      </c>
      <c r="G135" s="57">
        <f t="shared" si="5"/>
        <v>24.528301886792452</v>
      </c>
      <c r="H135" s="56">
        <v>25</v>
      </c>
      <c r="I135" s="57">
        <f t="shared" si="6"/>
        <v>96.15384615384616</v>
      </c>
      <c r="J135" s="159"/>
      <c r="K135" s="30"/>
      <c r="L135" s="56"/>
      <c r="M135" s="30" t="s">
        <v>52</v>
      </c>
      <c r="N135" s="59"/>
    </row>
    <row r="136" spans="1:14" ht="16.5">
      <c r="A136" s="30">
        <v>13</v>
      </c>
      <c r="B136" s="55" t="s">
        <v>60</v>
      </c>
      <c r="C136" s="56">
        <v>112</v>
      </c>
      <c r="D136" s="56">
        <v>80</v>
      </c>
      <c r="E136" s="57">
        <f t="shared" si="4"/>
        <v>71.42857142857143</v>
      </c>
      <c r="F136" s="56">
        <v>17</v>
      </c>
      <c r="G136" s="57">
        <f t="shared" si="5"/>
        <v>15.178571428571427</v>
      </c>
      <c r="H136" s="56">
        <v>11</v>
      </c>
      <c r="I136" s="57">
        <f t="shared" si="6"/>
        <v>64.70588235294117</v>
      </c>
      <c r="J136" s="159" t="s">
        <v>52</v>
      </c>
      <c r="K136" s="30"/>
      <c r="L136" s="56"/>
      <c r="M136" s="30" t="s">
        <v>52</v>
      </c>
      <c r="N136" s="59"/>
    </row>
    <row r="137" spans="1:14" ht="16.5">
      <c r="A137" s="30">
        <v>14</v>
      </c>
      <c r="B137" s="55" t="s">
        <v>61</v>
      </c>
      <c r="C137" s="56">
        <v>90</v>
      </c>
      <c r="D137" s="56">
        <v>45</v>
      </c>
      <c r="E137" s="57">
        <f t="shared" si="4"/>
        <v>50</v>
      </c>
      <c r="F137" s="56">
        <v>18</v>
      </c>
      <c r="G137" s="57">
        <f t="shared" si="5"/>
        <v>20</v>
      </c>
      <c r="H137" s="56">
        <v>3</v>
      </c>
      <c r="I137" s="57">
        <f t="shared" si="6"/>
        <v>16.666666666666664</v>
      </c>
      <c r="J137" s="159"/>
      <c r="K137" s="30"/>
      <c r="L137" s="56"/>
      <c r="M137" s="30" t="s">
        <v>52</v>
      </c>
      <c r="N137" s="59"/>
    </row>
    <row r="138" spans="1:14" ht="16.5">
      <c r="A138" s="30">
        <v>15</v>
      </c>
      <c r="B138" s="55" t="s">
        <v>62</v>
      </c>
      <c r="C138" s="56">
        <v>68</v>
      </c>
      <c r="D138" s="56">
        <v>55</v>
      </c>
      <c r="E138" s="57">
        <f t="shared" si="4"/>
        <v>80.88235294117648</v>
      </c>
      <c r="F138" s="56">
        <v>19</v>
      </c>
      <c r="G138" s="57">
        <f t="shared" si="5"/>
        <v>27.941176470588236</v>
      </c>
      <c r="H138" s="56">
        <v>13</v>
      </c>
      <c r="I138" s="57">
        <f t="shared" si="6"/>
        <v>68.42105263157895</v>
      </c>
      <c r="J138" s="159"/>
      <c r="K138" s="30"/>
      <c r="L138" s="56"/>
      <c r="M138" s="30" t="s">
        <v>52</v>
      </c>
      <c r="N138" s="59"/>
    </row>
    <row r="139" spans="1:14" ht="16.5">
      <c r="A139" s="184" t="s">
        <v>24</v>
      </c>
      <c r="B139" s="185" t="s">
        <v>63</v>
      </c>
      <c r="C139" s="186">
        <f>C140+C141+C142+C143+C144+C145+C146</f>
        <v>1683</v>
      </c>
      <c r="D139" s="186">
        <f>D140+D141+D142+D143+D144+D145+D146</f>
        <v>542</v>
      </c>
      <c r="E139" s="187">
        <f t="shared" si="4"/>
        <v>32.204396910279264</v>
      </c>
      <c r="F139" s="186">
        <f>F140+F141+F142+F143+F144+F145+F146</f>
        <v>537</v>
      </c>
      <c r="G139" s="187">
        <f t="shared" si="5"/>
        <v>31.907308377896616</v>
      </c>
      <c r="H139" s="186">
        <f>H140+H141+H142+H143+H144+H145+H146</f>
        <v>182</v>
      </c>
      <c r="I139" s="187">
        <f t="shared" si="6"/>
        <v>33.89199255121043</v>
      </c>
      <c r="J139" s="184"/>
      <c r="K139" s="184"/>
      <c r="L139" s="184"/>
      <c r="M139" s="184">
        <v>7</v>
      </c>
      <c r="N139" s="184" t="s">
        <v>20</v>
      </c>
    </row>
    <row r="140" spans="1:14" ht="16.5">
      <c r="A140" s="58">
        <v>1</v>
      </c>
      <c r="B140" s="188" t="s">
        <v>64</v>
      </c>
      <c r="C140" s="53">
        <v>293</v>
      </c>
      <c r="D140" s="53">
        <v>206</v>
      </c>
      <c r="E140" s="54">
        <f t="shared" si="4"/>
        <v>70.30716723549489</v>
      </c>
      <c r="F140" s="53">
        <v>97</v>
      </c>
      <c r="G140" s="54">
        <f t="shared" si="5"/>
        <v>33.105802047781566</v>
      </c>
      <c r="H140" s="53">
        <v>82</v>
      </c>
      <c r="I140" s="54">
        <f t="shared" si="6"/>
        <v>84.5360824742268</v>
      </c>
      <c r="J140" s="184"/>
      <c r="K140" s="184"/>
      <c r="L140" s="184"/>
      <c r="M140" s="58" t="s">
        <v>52</v>
      </c>
      <c r="N140" s="184"/>
    </row>
    <row r="141" spans="1:14" ht="16.5">
      <c r="A141" s="58">
        <v>2</v>
      </c>
      <c r="B141" s="188" t="s">
        <v>65</v>
      </c>
      <c r="C141" s="53">
        <v>180</v>
      </c>
      <c r="D141" s="53">
        <v>105</v>
      </c>
      <c r="E141" s="54">
        <f t="shared" si="4"/>
        <v>58.333333333333336</v>
      </c>
      <c r="F141" s="53">
        <v>60</v>
      </c>
      <c r="G141" s="54">
        <f t="shared" si="5"/>
        <v>33.33333333333333</v>
      </c>
      <c r="H141" s="53">
        <v>44</v>
      </c>
      <c r="I141" s="54">
        <f t="shared" si="6"/>
        <v>73.33333333333333</v>
      </c>
      <c r="J141" s="184"/>
      <c r="K141" s="184"/>
      <c r="L141" s="184"/>
      <c r="M141" s="58" t="s">
        <v>52</v>
      </c>
      <c r="N141" s="184"/>
    </row>
    <row r="142" spans="1:14" ht="16.5">
      <c r="A142" s="58">
        <v>3</v>
      </c>
      <c r="B142" s="188" t="s">
        <v>66</v>
      </c>
      <c r="C142" s="53">
        <v>140</v>
      </c>
      <c r="D142" s="53">
        <v>28</v>
      </c>
      <c r="E142" s="54">
        <f t="shared" si="4"/>
        <v>20</v>
      </c>
      <c r="F142" s="53">
        <v>46</v>
      </c>
      <c r="G142" s="54">
        <f t="shared" si="5"/>
        <v>32.857142857142854</v>
      </c>
      <c r="H142" s="53">
        <v>10</v>
      </c>
      <c r="I142" s="54">
        <f t="shared" si="6"/>
        <v>21.73913043478261</v>
      </c>
      <c r="J142" s="184"/>
      <c r="K142" s="184"/>
      <c r="L142" s="184"/>
      <c r="M142" s="58" t="s">
        <v>52</v>
      </c>
      <c r="N142" s="184"/>
    </row>
    <row r="143" spans="1:14" ht="16.5">
      <c r="A143" s="58">
        <v>4</v>
      </c>
      <c r="B143" s="188" t="s">
        <v>67</v>
      </c>
      <c r="C143" s="53">
        <v>479</v>
      </c>
      <c r="D143" s="125">
        <v>90</v>
      </c>
      <c r="E143" s="54">
        <f t="shared" si="4"/>
        <v>18.789144050104383</v>
      </c>
      <c r="F143" s="53">
        <v>125</v>
      </c>
      <c r="G143" s="54">
        <f t="shared" si="5"/>
        <v>26.096033402922757</v>
      </c>
      <c r="H143" s="125">
        <v>12</v>
      </c>
      <c r="I143" s="54">
        <f t="shared" si="6"/>
        <v>9.6</v>
      </c>
      <c r="J143" s="58"/>
      <c r="K143" s="58"/>
      <c r="L143" s="58"/>
      <c r="M143" s="58" t="s">
        <v>52</v>
      </c>
      <c r="N143" s="184"/>
    </row>
    <row r="144" spans="1:14" ht="16.5">
      <c r="A144" s="58">
        <v>5</v>
      </c>
      <c r="B144" s="188" t="s">
        <v>68</v>
      </c>
      <c r="C144" s="53">
        <v>138</v>
      </c>
      <c r="D144" s="125">
        <v>26</v>
      </c>
      <c r="E144" s="54">
        <f t="shared" si="4"/>
        <v>18.84057971014493</v>
      </c>
      <c r="F144" s="53">
        <v>40</v>
      </c>
      <c r="G144" s="54">
        <f t="shared" si="5"/>
        <v>28.985507246376812</v>
      </c>
      <c r="H144" s="125">
        <v>6</v>
      </c>
      <c r="I144" s="54">
        <f t="shared" si="6"/>
        <v>15</v>
      </c>
      <c r="J144" s="58"/>
      <c r="K144" s="58"/>
      <c r="L144" s="58"/>
      <c r="M144" s="58" t="s">
        <v>52</v>
      </c>
      <c r="N144" s="184"/>
    </row>
    <row r="145" spans="1:14" ht="16.5">
      <c r="A145" s="58">
        <v>6</v>
      </c>
      <c r="B145" s="188" t="s">
        <v>69</v>
      </c>
      <c r="C145" s="53">
        <v>246</v>
      </c>
      <c r="D145" s="125">
        <v>42</v>
      </c>
      <c r="E145" s="54">
        <f t="shared" si="4"/>
        <v>17.073170731707318</v>
      </c>
      <c r="F145" s="53">
        <v>82</v>
      </c>
      <c r="G145" s="54">
        <f t="shared" si="5"/>
        <v>33.33333333333333</v>
      </c>
      <c r="H145" s="125">
        <v>9</v>
      </c>
      <c r="I145" s="54">
        <f t="shared" si="6"/>
        <v>10.975609756097562</v>
      </c>
      <c r="J145" s="58"/>
      <c r="K145" s="58"/>
      <c r="L145" s="58"/>
      <c r="M145" s="58" t="s">
        <v>52</v>
      </c>
      <c r="N145" s="184"/>
    </row>
    <row r="146" spans="1:14" ht="16.5">
      <c r="A146" s="58">
        <v>7</v>
      </c>
      <c r="B146" s="188" t="s">
        <v>70</v>
      </c>
      <c r="C146" s="53">
        <v>207</v>
      </c>
      <c r="D146" s="125">
        <v>45</v>
      </c>
      <c r="E146" s="54">
        <f t="shared" si="4"/>
        <v>21.73913043478261</v>
      </c>
      <c r="F146" s="53">
        <v>87</v>
      </c>
      <c r="G146" s="54">
        <f t="shared" si="5"/>
        <v>42.028985507246375</v>
      </c>
      <c r="H146" s="125">
        <v>19</v>
      </c>
      <c r="I146" s="54">
        <f t="shared" si="6"/>
        <v>21.839080459770116</v>
      </c>
      <c r="J146" s="58"/>
      <c r="K146" s="58"/>
      <c r="L146" s="58"/>
      <c r="M146" s="58" t="s">
        <v>52</v>
      </c>
      <c r="N146" s="184"/>
    </row>
    <row r="147" spans="1:14" ht="16.5">
      <c r="A147" s="189" t="s">
        <v>20</v>
      </c>
      <c r="B147" s="190" t="s">
        <v>71</v>
      </c>
      <c r="C147" s="186">
        <f>C148+C149+C150+C151+C152+C153+C154+C155+C156+C157</f>
        <v>974</v>
      </c>
      <c r="D147" s="186">
        <f>D148+D149+D150+D151+D152+D153+D154+D155+D156+D157</f>
        <v>797</v>
      </c>
      <c r="E147" s="187">
        <f t="shared" si="4"/>
        <v>81.82751540041068</v>
      </c>
      <c r="F147" s="186">
        <f>F148+F149+F150+F151+F152+F153+F154+F155+F156+F157</f>
        <v>331</v>
      </c>
      <c r="G147" s="187">
        <f t="shared" si="5"/>
        <v>33.983572895277206</v>
      </c>
      <c r="H147" s="186">
        <f>H148+H149+H150+H151+H152+H153+H154+H155+H156+H157</f>
        <v>285</v>
      </c>
      <c r="I147" s="187">
        <f t="shared" si="6"/>
        <v>86.10271903323263</v>
      </c>
      <c r="J147" s="30"/>
      <c r="K147" s="30"/>
      <c r="L147" s="30"/>
      <c r="M147" s="59">
        <v>10</v>
      </c>
      <c r="N147" s="59" t="s">
        <v>20</v>
      </c>
    </row>
    <row r="148" spans="1:14" ht="16.5">
      <c r="A148" s="42">
        <v>1</v>
      </c>
      <c r="B148" s="191" t="s">
        <v>604</v>
      </c>
      <c r="C148" s="56">
        <v>87</v>
      </c>
      <c r="D148" s="56">
        <v>85</v>
      </c>
      <c r="E148" s="57">
        <f t="shared" si="4"/>
        <v>97.70114942528735</v>
      </c>
      <c r="F148" s="56">
        <v>34</v>
      </c>
      <c r="G148" s="57">
        <f t="shared" si="5"/>
        <v>39.08045977011494</v>
      </c>
      <c r="H148" s="56">
        <v>34</v>
      </c>
      <c r="I148" s="57">
        <f t="shared" si="6"/>
        <v>100</v>
      </c>
      <c r="J148" s="30"/>
      <c r="K148" s="30"/>
      <c r="L148" s="30"/>
      <c r="M148" s="58" t="s">
        <v>52</v>
      </c>
      <c r="N148" s="59"/>
    </row>
    <row r="149" spans="1:14" s="1" customFormat="1" ht="16.5">
      <c r="A149" s="42">
        <v>2</v>
      </c>
      <c r="B149" s="191" t="s">
        <v>605</v>
      </c>
      <c r="C149" s="56">
        <v>178</v>
      </c>
      <c r="D149" s="56">
        <v>166</v>
      </c>
      <c r="E149" s="57">
        <f t="shared" si="4"/>
        <v>93.25842696629213</v>
      </c>
      <c r="F149" s="56">
        <v>60</v>
      </c>
      <c r="G149" s="57">
        <f t="shared" si="5"/>
        <v>33.70786516853933</v>
      </c>
      <c r="H149" s="56">
        <v>51</v>
      </c>
      <c r="I149" s="57">
        <f t="shared" si="6"/>
        <v>85</v>
      </c>
      <c r="J149" s="30"/>
      <c r="K149" s="30"/>
      <c r="L149" s="30"/>
      <c r="M149" s="58" t="s">
        <v>52</v>
      </c>
      <c r="N149" s="59"/>
    </row>
    <row r="150" spans="1:14" ht="16.5">
      <c r="A150" s="42">
        <v>3</v>
      </c>
      <c r="B150" s="191" t="s">
        <v>606</v>
      </c>
      <c r="C150" s="56">
        <v>113</v>
      </c>
      <c r="D150" s="56">
        <v>101</v>
      </c>
      <c r="E150" s="57">
        <f t="shared" si="4"/>
        <v>89.38053097345133</v>
      </c>
      <c r="F150" s="56">
        <v>39</v>
      </c>
      <c r="G150" s="57">
        <f t="shared" si="5"/>
        <v>34.51327433628318</v>
      </c>
      <c r="H150" s="56">
        <v>39</v>
      </c>
      <c r="I150" s="57">
        <f t="shared" si="6"/>
        <v>100</v>
      </c>
      <c r="J150" s="30"/>
      <c r="K150" s="30"/>
      <c r="L150" s="30"/>
      <c r="M150" s="58" t="s">
        <v>52</v>
      </c>
      <c r="N150" s="59"/>
    </row>
    <row r="151" spans="1:14" ht="16.5">
      <c r="A151" s="42">
        <v>4</v>
      </c>
      <c r="B151" s="191" t="s">
        <v>607</v>
      </c>
      <c r="C151" s="56">
        <v>66</v>
      </c>
      <c r="D151" s="56">
        <v>62</v>
      </c>
      <c r="E151" s="57">
        <f t="shared" si="4"/>
        <v>93.93939393939394</v>
      </c>
      <c r="F151" s="56">
        <v>22</v>
      </c>
      <c r="G151" s="57">
        <f t="shared" si="5"/>
        <v>33.33333333333333</v>
      </c>
      <c r="H151" s="56">
        <v>22</v>
      </c>
      <c r="I151" s="57">
        <f t="shared" si="6"/>
        <v>100</v>
      </c>
      <c r="J151" s="30"/>
      <c r="K151" s="30"/>
      <c r="L151" s="30"/>
      <c r="M151" s="58" t="s">
        <v>52</v>
      </c>
      <c r="N151" s="59"/>
    </row>
    <row r="152" spans="1:14" ht="16.5">
      <c r="A152" s="42">
        <v>5</v>
      </c>
      <c r="B152" s="191" t="s">
        <v>608</v>
      </c>
      <c r="C152" s="56">
        <v>51</v>
      </c>
      <c r="D152" s="56">
        <v>50</v>
      </c>
      <c r="E152" s="57">
        <f t="shared" si="4"/>
        <v>98.0392156862745</v>
      </c>
      <c r="F152" s="56">
        <v>16</v>
      </c>
      <c r="G152" s="57">
        <f t="shared" si="5"/>
        <v>31.372549019607842</v>
      </c>
      <c r="H152" s="56">
        <v>16</v>
      </c>
      <c r="I152" s="57">
        <f t="shared" si="6"/>
        <v>100</v>
      </c>
      <c r="J152" s="30"/>
      <c r="K152" s="30"/>
      <c r="L152" s="30"/>
      <c r="M152" s="58" t="s">
        <v>52</v>
      </c>
      <c r="N152" s="59"/>
    </row>
    <row r="153" spans="1:14" ht="16.5">
      <c r="A153" s="42">
        <v>6</v>
      </c>
      <c r="B153" s="191" t="s">
        <v>609</v>
      </c>
      <c r="C153" s="56">
        <v>156</v>
      </c>
      <c r="D153" s="56">
        <v>147</v>
      </c>
      <c r="E153" s="57">
        <f t="shared" si="4"/>
        <v>94.23076923076923</v>
      </c>
      <c r="F153" s="56">
        <v>54</v>
      </c>
      <c r="G153" s="57">
        <f t="shared" si="5"/>
        <v>34.61538461538461</v>
      </c>
      <c r="H153" s="56">
        <v>54</v>
      </c>
      <c r="I153" s="57">
        <f t="shared" si="6"/>
        <v>100</v>
      </c>
      <c r="J153" s="30"/>
      <c r="K153" s="30"/>
      <c r="L153" s="30"/>
      <c r="M153" s="58" t="s">
        <v>52</v>
      </c>
      <c r="N153" s="59"/>
    </row>
    <row r="154" spans="1:14" ht="16.5">
      <c r="A154" s="42">
        <v>7</v>
      </c>
      <c r="B154" s="191" t="s">
        <v>319</v>
      </c>
      <c r="C154" s="56">
        <v>69</v>
      </c>
      <c r="D154" s="56">
        <v>68</v>
      </c>
      <c r="E154" s="57">
        <f t="shared" si="4"/>
        <v>98.55072463768117</v>
      </c>
      <c r="F154" s="56">
        <v>23</v>
      </c>
      <c r="G154" s="57">
        <f t="shared" si="5"/>
        <v>33.33333333333333</v>
      </c>
      <c r="H154" s="56">
        <v>23</v>
      </c>
      <c r="I154" s="57">
        <f t="shared" si="6"/>
        <v>100</v>
      </c>
      <c r="J154" s="30"/>
      <c r="K154" s="30"/>
      <c r="L154" s="30"/>
      <c r="M154" s="58" t="s">
        <v>52</v>
      </c>
      <c r="N154" s="59"/>
    </row>
    <row r="155" spans="1:14" ht="16.5">
      <c r="A155" s="42">
        <v>8</v>
      </c>
      <c r="B155" s="191" t="s">
        <v>610</v>
      </c>
      <c r="C155" s="56">
        <v>39</v>
      </c>
      <c r="D155" s="56">
        <v>35</v>
      </c>
      <c r="E155" s="57">
        <f t="shared" si="4"/>
        <v>89.74358974358975</v>
      </c>
      <c r="F155" s="56">
        <v>16</v>
      </c>
      <c r="G155" s="57">
        <f t="shared" si="5"/>
        <v>41.02564102564102</v>
      </c>
      <c r="H155" s="56">
        <v>15</v>
      </c>
      <c r="I155" s="57">
        <f t="shared" si="6"/>
        <v>93.75</v>
      </c>
      <c r="J155" s="30"/>
      <c r="K155" s="30"/>
      <c r="L155" s="30"/>
      <c r="M155" s="58" t="s">
        <v>52</v>
      </c>
      <c r="N155" s="59"/>
    </row>
    <row r="156" spans="1:14" ht="16.5">
      <c r="A156" s="42">
        <v>9</v>
      </c>
      <c r="B156" s="191" t="s">
        <v>611</v>
      </c>
      <c r="C156" s="56">
        <v>69</v>
      </c>
      <c r="D156" s="56">
        <v>60</v>
      </c>
      <c r="E156" s="57">
        <f t="shared" si="4"/>
        <v>86.95652173913044</v>
      </c>
      <c r="F156" s="56">
        <v>22</v>
      </c>
      <c r="G156" s="57">
        <f t="shared" si="5"/>
        <v>31.88405797101449</v>
      </c>
      <c r="H156" s="56">
        <v>20</v>
      </c>
      <c r="I156" s="57">
        <f t="shared" si="6"/>
        <v>90.9090909090909</v>
      </c>
      <c r="J156" s="30"/>
      <c r="K156" s="30"/>
      <c r="L156" s="30"/>
      <c r="M156" s="58" t="s">
        <v>52</v>
      </c>
      <c r="N156" s="59"/>
    </row>
    <row r="157" spans="1:14" ht="16.5">
      <c r="A157" s="42">
        <v>10</v>
      </c>
      <c r="B157" s="191" t="s">
        <v>612</v>
      </c>
      <c r="C157" s="56">
        <v>146</v>
      </c>
      <c r="D157" s="56">
        <v>23</v>
      </c>
      <c r="E157" s="57">
        <f t="shared" si="4"/>
        <v>15.753424657534246</v>
      </c>
      <c r="F157" s="56">
        <v>45</v>
      </c>
      <c r="G157" s="57">
        <f t="shared" si="5"/>
        <v>30.82191780821918</v>
      </c>
      <c r="H157" s="56">
        <v>11</v>
      </c>
      <c r="I157" s="57">
        <f t="shared" si="6"/>
        <v>24.444444444444443</v>
      </c>
      <c r="J157" s="30"/>
      <c r="K157" s="30"/>
      <c r="L157" s="30"/>
      <c r="M157" s="58" t="s">
        <v>52</v>
      </c>
      <c r="N157" s="59"/>
    </row>
    <row r="158" spans="1:14" ht="16.5">
      <c r="A158" s="189" t="s">
        <v>26</v>
      </c>
      <c r="B158" s="190" t="s">
        <v>72</v>
      </c>
      <c r="C158" s="192">
        <f>SUM(C159:C162)</f>
        <v>601</v>
      </c>
      <c r="D158" s="192">
        <f>SUM(D159:D162)</f>
        <v>599</v>
      </c>
      <c r="E158" s="187">
        <f t="shared" si="4"/>
        <v>99.66722129783693</v>
      </c>
      <c r="F158" s="192">
        <f>SUM(F159:F162)</f>
        <v>189</v>
      </c>
      <c r="G158" s="187">
        <f t="shared" si="5"/>
        <v>31.44758735440932</v>
      </c>
      <c r="H158" s="192">
        <f>SUM(H159:H162)</f>
        <v>188</v>
      </c>
      <c r="I158" s="187">
        <f t="shared" si="6"/>
        <v>99.47089947089947</v>
      </c>
      <c r="J158" s="59"/>
      <c r="K158" s="59"/>
      <c r="L158" s="59"/>
      <c r="M158" s="59">
        <v>4</v>
      </c>
      <c r="N158" s="59" t="s">
        <v>20</v>
      </c>
    </row>
    <row r="159" spans="1:14" ht="16.5">
      <c r="A159" s="30">
        <v>1</v>
      </c>
      <c r="B159" s="55" t="s">
        <v>613</v>
      </c>
      <c r="C159" s="56">
        <v>211</v>
      </c>
      <c r="D159" s="56">
        <v>211</v>
      </c>
      <c r="E159" s="57">
        <f t="shared" si="4"/>
        <v>100</v>
      </c>
      <c r="F159" s="56">
        <v>68</v>
      </c>
      <c r="G159" s="57">
        <f t="shared" si="5"/>
        <v>32.22748815165877</v>
      </c>
      <c r="H159" s="56">
        <v>68</v>
      </c>
      <c r="I159" s="30">
        <f t="shared" si="6"/>
        <v>100</v>
      </c>
      <c r="J159" s="30"/>
      <c r="K159" s="30"/>
      <c r="L159" s="30"/>
      <c r="M159" s="58" t="s">
        <v>52</v>
      </c>
      <c r="N159" s="59"/>
    </row>
    <row r="160" spans="1:14" ht="16.5">
      <c r="A160" s="30">
        <v>2</v>
      </c>
      <c r="B160" s="55" t="s">
        <v>614</v>
      </c>
      <c r="C160" s="56">
        <v>114</v>
      </c>
      <c r="D160" s="56">
        <v>113</v>
      </c>
      <c r="E160" s="57">
        <f t="shared" si="4"/>
        <v>99.12280701754386</v>
      </c>
      <c r="F160" s="56">
        <v>22</v>
      </c>
      <c r="G160" s="57">
        <f t="shared" si="5"/>
        <v>19.298245614035086</v>
      </c>
      <c r="H160" s="56">
        <v>22</v>
      </c>
      <c r="I160" s="30">
        <f t="shared" si="6"/>
        <v>100</v>
      </c>
      <c r="J160" s="30"/>
      <c r="K160" s="30"/>
      <c r="L160" s="30"/>
      <c r="M160" s="58" t="s">
        <v>52</v>
      </c>
      <c r="N160" s="59"/>
    </row>
    <row r="161" spans="1:14" ht="16.5">
      <c r="A161" s="30">
        <v>3</v>
      </c>
      <c r="B161" s="55" t="s">
        <v>615</v>
      </c>
      <c r="C161" s="56">
        <v>191</v>
      </c>
      <c r="D161" s="56">
        <v>191</v>
      </c>
      <c r="E161" s="57">
        <f t="shared" si="4"/>
        <v>100</v>
      </c>
      <c r="F161" s="56">
        <v>74</v>
      </c>
      <c r="G161" s="57">
        <f t="shared" si="5"/>
        <v>38.7434554973822</v>
      </c>
      <c r="H161" s="56">
        <v>74</v>
      </c>
      <c r="I161" s="30">
        <f t="shared" si="6"/>
        <v>100</v>
      </c>
      <c r="J161" s="30"/>
      <c r="K161" s="30"/>
      <c r="L161" s="30"/>
      <c r="M161" s="58" t="s">
        <v>52</v>
      </c>
      <c r="N161" s="59"/>
    </row>
    <row r="162" spans="1:14" ht="16.5">
      <c r="A162" s="30">
        <v>4</v>
      </c>
      <c r="B162" s="55" t="s">
        <v>616</v>
      </c>
      <c r="C162" s="56">
        <v>85</v>
      </c>
      <c r="D162" s="56">
        <v>84</v>
      </c>
      <c r="E162" s="57">
        <f t="shared" si="4"/>
        <v>98.82352941176471</v>
      </c>
      <c r="F162" s="56">
        <v>25</v>
      </c>
      <c r="G162" s="57">
        <f t="shared" si="5"/>
        <v>29.411764705882355</v>
      </c>
      <c r="H162" s="56">
        <v>24</v>
      </c>
      <c r="I162" s="30">
        <f t="shared" si="6"/>
        <v>96</v>
      </c>
      <c r="J162" s="30"/>
      <c r="K162" s="30"/>
      <c r="L162" s="30"/>
      <c r="M162" s="58" t="s">
        <v>52</v>
      </c>
      <c r="N162" s="59"/>
    </row>
    <row r="163" spans="1:14" ht="16.5">
      <c r="A163" s="189" t="s">
        <v>30</v>
      </c>
      <c r="B163" s="190" t="s">
        <v>73</v>
      </c>
      <c r="C163" s="192">
        <f>SUM(C164:C167)</f>
        <v>805</v>
      </c>
      <c r="D163" s="192">
        <f>SUM(D164:D167)</f>
        <v>779</v>
      </c>
      <c r="E163" s="187">
        <f t="shared" si="4"/>
        <v>96.77018633540374</v>
      </c>
      <c r="F163" s="192">
        <f>SUM(F164:F167)</f>
        <v>270</v>
      </c>
      <c r="G163" s="187">
        <f t="shared" si="5"/>
        <v>33.54037267080746</v>
      </c>
      <c r="H163" s="192">
        <f>SUM(H164:H167)</f>
        <v>265</v>
      </c>
      <c r="I163" s="187">
        <f t="shared" si="6"/>
        <v>98.14814814814815</v>
      </c>
      <c r="J163" s="30"/>
      <c r="K163" s="30"/>
      <c r="L163" s="30"/>
      <c r="M163" s="59">
        <v>4</v>
      </c>
      <c r="N163" s="59" t="s">
        <v>20</v>
      </c>
    </row>
    <row r="164" spans="1:14" ht="16.5">
      <c r="A164" s="42">
        <v>1</v>
      </c>
      <c r="B164" s="191" t="s">
        <v>617</v>
      </c>
      <c r="C164" s="56">
        <v>346</v>
      </c>
      <c r="D164" s="56">
        <v>321</v>
      </c>
      <c r="E164" s="57">
        <f t="shared" si="4"/>
        <v>92.77456647398844</v>
      </c>
      <c r="F164" s="56">
        <v>85</v>
      </c>
      <c r="G164" s="57">
        <f t="shared" si="5"/>
        <v>24.566473988439306</v>
      </c>
      <c r="H164" s="56">
        <v>81</v>
      </c>
      <c r="I164" s="57">
        <f t="shared" si="6"/>
        <v>95.29411764705881</v>
      </c>
      <c r="J164" s="30"/>
      <c r="K164" s="30"/>
      <c r="L164" s="30"/>
      <c r="M164" s="58" t="s">
        <v>52</v>
      </c>
      <c r="N164" s="59"/>
    </row>
    <row r="165" spans="1:14" ht="16.5">
      <c r="A165" s="42">
        <v>2</v>
      </c>
      <c r="B165" s="191" t="s">
        <v>618</v>
      </c>
      <c r="C165" s="56">
        <v>142</v>
      </c>
      <c r="D165" s="56">
        <v>141</v>
      </c>
      <c r="E165" s="57">
        <f t="shared" si="4"/>
        <v>99.29577464788733</v>
      </c>
      <c r="F165" s="56">
        <v>51</v>
      </c>
      <c r="G165" s="57">
        <f t="shared" si="5"/>
        <v>35.91549295774648</v>
      </c>
      <c r="H165" s="56">
        <v>50</v>
      </c>
      <c r="I165" s="57">
        <f t="shared" si="6"/>
        <v>98.0392156862745</v>
      </c>
      <c r="J165" s="30"/>
      <c r="K165" s="30"/>
      <c r="L165" s="30"/>
      <c r="M165" s="58" t="s">
        <v>52</v>
      </c>
      <c r="N165" s="59"/>
    </row>
    <row r="166" spans="1:14" ht="16.5">
      <c r="A166" s="42">
        <v>3</v>
      </c>
      <c r="B166" s="191" t="s">
        <v>619</v>
      </c>
      <c r="C166" s="56">
        <v>202</v>
      </c>
      <c r="D166" s="56">
        <v>202</v>
      </c>
      <c r="E166" s="57">
        <f t="shared" si="4"/>
        <v>100</v>
      </c>
      <c r="F166" s="56">
        <v>88</v>
      </c>
      <c r="G166" s="57">
        <f t="shared" si="5"/>
        <v>43.56435643564357</v>
      </c>
      <c r="H166" s="56">
        <v>88</v>
      </c>
      <c r="I166" s="57">
        <f t="shared" si="6"/>
        <v>100</v>
      </c>
      <c r="J166" s="30"/>
      <c r="K166" s="30"/>
      <c r="L166" s="30"/>
      <c r="M166" s="58" t="s">
        <v>52</v>
      </c>
      <c r="N166" s="59"/>
    </row>
    <row r="167" spans="1:14" s="1" customFormat="1" ht="16.5">
      <c r="A167" s="42">
        <v>4</v>
      </c>
      <c r="B167" s="191" t="s">
        <v>620</v>
      </c>
      <c r="C167" s="56">
        <v>115</v>
      </c>
      <c r="D167" s="56">
        <v>115</v>
      </c>
      <c r="E167" s="57">
        <f t="shared" si="4"/>
        <v>100</v>
      </c>
      <c r="F167" s="56">
        <v>46</v>
      </c>
      <c r="G167" s="57">
        <f t="shared" si="5"/>
        <v>40</v>
      </c>
      <c r="H167" s="56">
        <v>46</v>
      </c>
      <c r="I167" s="57">
        <f t="shared" si="6"/>
        <v>100</v>
      </c>
      <c r="J167" s="30"/>
      <c r="K167" s="30"/>
      <c r="L167" s="30"/>
      <c r="M167" s="58" t="s">
        <v>52</v>
      </c>
      <c r="N167" s="59"/>
    </row>
    <row r="168" spans="1:14" ht="18" customHeight="1">
      <c r="A168" s="189" t="s">
        <v>74</v>
      </c>
      <c r="B168" s="190" t="s">
        <v>75</v>
      </c>
      <c r="C168" s="192">
        <f>SUM(C169:C174)</f>
        <v>1020</v>
      </c>
      <c r="D168" s="192">
        <f>SUM(D169:D174)</f>
        <v>758</v>
      </c>
      <c r="E168" s="187">
        <f t="shared" si="4"/>
        <v>74.31372549019608</v>
      </c>
      <c r="F168" s="192">
        <f>SUM(F169:F174)</f>
        <v>321</v>
      </c>
      <c r="G168" s="187">
        <f t="shared" si="5"/>
        <v>31.470588235294116</v>
      </c>
      <c r="H168" s="192">
        <f>SUM(H169:H174)</f>
        <v>261</v>
      </c>
      <c r="I168" s="187">
        <f t="shared" si="6"/>
        <v>81.30841121495327</v>
      </c>
      <c r="J168" s="30"/>
      <c r="K168" s="30"/>
      <c r="L168" s="30"/>
      <c r="M168" s="59">
        <v>6</v>
      </c>
      <c r="N168" s="59" t="s">
        <v>20</v>
      </c>
    </row>
    <row r="169" spans="1:14" ht="18" customHeight="1">
      <c r="A169" s="42">
        <v>1</v>
      </c>
      <c r="B169" s="191" t="s">
        <v>621</v>
      </c>
      <c r="C169" s="56">
        <v>170</v>
      </c>
      <c r="D169" s="56">
        <v>28</v>
      </c>
      <c r="E169" s="57">
        <f t="shared" si="4"/>
        <v>16.470588235294116</v>
      </c>
      <c r="F169" s="56">
        <v>42</v>
      </c>
      <c r="G169" s="57">
        <f t="shared" si="5"/>
        <v>24.705882352941178</v>
      </c>
      <c r="H169" s="56">
        <v>10</v>
      </c>
      <c r="I169" s="57">
        <f t="shared" si="6"/>
        <v>23.809523809523807</v>
      </c>
      <c r="J169" s="30"/>
      <c r="K169" s="30"/>
      <c r="L169" s="30"/>
      <c r="M169" s="58" t="s">
        <v>52</v>
      </c>
      <c r="N169" s="59"/>
    </row>
    <row r="170" spans="1:14" ht="18" customHeight="1">
      <c r="A170" s="42">
        <v>2</v>
      </c>
      <c r="B170" s="191" t="s">
        <v>622</v>
      </c>
      <c r="C170" s="56">
        <v>203</v>
      </c>
      <c r="D170" s="56">
        <v>120</v>
      </c>
      <c r="E170" s="57">
        <f t="shared" si="4"/>
        <v>59.11330049261084</v>
      </c>
      <c r="F170" s="56">
        <v>72</v>
      </c>
      <c r="G170" s="57">
        <f t="shared" si="5"/>
        <v>35.467980295566505</v>
      </c>
      <c r="H170" s="56">
        <v>55</v>
      </c>
      <c r="I170" s="57">
        <f t="shared" si="6"/>
        <v>76.38888888888889</v>
      </c>
      <c r="J170" s="30"/>
      <c r="K170" s="30"/>
      <c r="L170" s="30"/>
      <c r="M170" s="58" t="s">
        <v>52</v>
      </c>
      <c r="N170" s="59"/>
    </row>
    <row r="171" spans="1:14" ht="18" customHeight="1">
      <c r="A171" s="42">
        <v>3</v>
      </c>
      <c r="B171" s="191" t="s">
        <v>623</v>
      </c>
      <c r="C171" s="56">
        <v>140</v>
      </c>
      <c r="D171" s="56">
        <v>103</v>
      </c>
      <c r="E171" s="57">
        <f t="shared" si="4"/>
        <v>73.57142857142858</v>
      </c>
      <c r="F171" s="56">
        <v>40</v>
      </c>
      <c r="G171" s="57">
        <f t="shared" si="5"/>
        <v>28.57142857142857</v>
      </c>
      <c r="H171" s="56">
        <v>29</v>
      </c>
      <c r="I171" s="57">
        <f t="shared" si="6"/>
        <v>72.5</v>
      </c>
      <c r="J171" s="30"/>
      <c r="K171" s="30"/>
      <c r="L171" s="30"/>
      <c r="M171" s="58" t="s">
        <v>52</v>
      </c>
      <c r="N171" s="59"/>
    </row>
    <row r="172" spans="1:14" ht="18" customHeight="1">
      <c r="A172" s="42">
        <v>4</v>
      </c>
      <c r="B172" s="191" t="s">
        <v>624</v>
      </c>
      <c r="C172" s="56">
        <v>217</v>
      </c>
      <c r="D172" s="56">
        <v>217</v>
      </c>
      <c r="E172" s="57">
        <f t="shared" si="4"/>
        <v>100</v>
      </c>
      <c r="F172" s="56">
        <v>76</v>
      </c>
      <c r="G172" s="57">
        <f t="shared" si="5"/>
        <v>35.02304147465438</v>
      </c>
      <c r="H172" s="56">
        <v>76</v>
      </c>
      <c r="I172" s="57">
        <f t="shared" si="6"/>
        <v>100</v>
      </c>
      <c r="J172" s="30"/>
      <c r="K172" s="30"/>
      <c r="L172" s="30"/>
      <c r="M172" s="58" t="s">
        <v>52</v>
      </c>
      <c r="N172" s="59"/>
    </row>
    <row r="173" spans="1:14" ht="18" customHeight="1">
      <c r="A173" s="42">
        <v>5</v>
      </c>
      <c r="B173" s="191" t="s">
        <v>626</v>
      </c>
      <c r="C173" s="56">
        <v>158</v>
      </c>
      <c r="D173" s="56">
        <v>158</v>
      </c>
      <c r="E173" s="57">
        <f t="shared" si="4"/>
        <v>100</v>
      </c>
      <c r="F173" s="56">
        <v>48</v>
      </c>
      <c r="G173" s="57">
        <f t="shared" si="5"/>
        <v>30.37974683544304</v>
      </c>
      <c r="H173" s="56">
        <v>48</v>
      </c>
      <c r="I173" s="57">
        <f t="shared" si="6"/>
        <v>100</v>
      </c>
      <c r="J173" s="30"/>
      <c r="K173" s="30"/>
      <c r="L173" s="30"/>
      <c r="M173" s="58" t="s">
        <v>52</v>
      </c>
      <c r="N173" s="59"/>
    </row>
    <row r="174" spans="1:14" ht="18" customHeight="1">
      <c r="A174" s="42">
        <v>6</v>
      </c>
      <c r="B174" s="191" t="s">
        <v>625</v>
      </c>
      <c r="C174" s="56">
        <v>132</v>
      </c>
      <c r="D174" s="56">
        <v>132</v>
      </c>
      <c r="E174" s="57">
        <f t="shared" si="4"/>
        <v>100</v>
      </c>
      <c r="F174" s="56">
        <v>43</v>
      </c>
      <c r="G174" s="57">
        <f t="shared" si="5"/>
        <v>32.57575757575758</v>
      </c>
      <c r="H174" s="56">
        <v>43</v>
      </c>
      <c r="I174" s="57">
        <f t="shared" si="6"/>
        <v>100</v>
      </c>
      <c r="J174" s="30"/>
      <c r="K174" s="30"/>
      <c r="L174" s="30"/>
      <c r="M174" s="58" t="s">
        <v>52</v>
      </c>
      <c r="N174" s="59"/>
    </row>
    <row r="175" spans="1:14" ht="16.5">
      <c r="A175" s="189" t="s">
        <v>76</v>
      </c>
      <c r="B175" s="190" t="s">
        <v>77</v>
      </c>
      <c r="C175" s="192">
        <f>SUM(C176:C187)</f>
        <v>2055</v>
      </c>
      <c r="D175" s="192">
        <f>SUM(D176:D187)</f>
        <v>1303</v>
      </c>
      <c r="E175" s="187">
        <f t="shared" si="4"/>
        <v>63.40632603406326</v>
      </c>
      <c r="F175" s="192">
        <f>SUM(F176:F187)</f>
        <v>666</v>
      </c>
      <c r="G175" s="187">
        <f t="shared" si="5"/>
        <v>32.408759124087595</v>
      </c>
      <c r="H175" s="192">
        <f>SUM(H176:H187)</f>
        <v>265</v>
      </c>
      <c r="I175" s="187">
        <f t="shared" si="6"/>
        <v>39.78978978978979</v>
      </c>
      <c r="J175" s="59"/>
      <c r="K175" s="59"/>
      <c r="L175" s="59"/>
      <c r="M175" s="59">
        <v>12</v>
      </c>
      <c r="N175" s="59" t="s">
        <v>20</v>
      </c>
    </row>
    <row r="176" spans="1:14" ht="16.5">
      <c r="A176" s="42">
        <v>1</v>
      </c>
      <c r="B176" s="191" t="s">
        <v>627</v>
      </c>
      <c r="C176" s="56">
        <v>121</v>
      </c>
      <c r="D176" s="56">
        <v>116</v>
      </c>
      <c r="E176" s="57">
        <f t="shared" si="4"/>
        <v>95.86776859504133</v>
      </c>
      <c r="F176" s="56">
        <v>42</v>
      </c>
      <c r="G176" s="57">
        <f t="shared" si="5"/>
        <v>34.710743801652896</v>
      </c>
      <c r="H176" s="56">
        <v>40</v>
      </c>
      <c r="I176" s="57">
        <f t="shared" si="6"/>
        <v>95.23809523809523</v>
      </c>
      <c r="J176" s="30"/>
      <c r="K176" s="30"/>
      <c r="L176" s="30"/>
      <c r="M176" s="58" t="s">
        <v>52</v>
      </c>
      <c r="N176" s="59"/>
    </row>
    <row r="177" spans="1:14" s="1" customFormat="1" ht="16.5">
      <c r="A177" s="42">
        <v>2</v>
      </c>
      <c r="B177" s="191" t="s">
        <v>628</v>
      </c>
      <c r="C177" s="56">
        <v>118</v>
      </c>
      <c r="D177" s="56">
        <v>85</v>
      </c>
      <c r="E177" s="57">
        <f t="shared" si="4"/>
        <v>72.03389830508475</v>
      </c>
      <c r="F177" s="56">
        <v>34</v>
      </c>
      <c r="G177" s="57">
        <f t="shared" si="5"/>
        <v>28.8135593220339</v>
      </c>
      <c r="H177" s="56">
        <v>25</v>
      </c>
      <c r="I177" s="57">
        <f t="shared" si="6"/>
        <v>73.52941176470588</v>
      </c>
      <c r="J177" s="30"/>
      <c r="K177" s="30"/>
      <c r="L177" s="30"/>
      <c r="M177" s="58" t="s">
        <v>52</v>
      </c>
      <c r="N177" s="59"/>
    </row>
    <row r="178" spans="1:14" ht="16.5">
      <c r="A178" s="42">
        <v>3</v>
      </c>
      <c r="B178" s="191" t="s">
        <v>629</v>
      </c>
      <c r="C178" s="56">
        <v>150</v>
      </c>
      <c r="D178" s="56">
        <v>105</v>
      </c>
      <c r="E178" s="57">
        <f t="shared" si="4"/>
        <v>70</v>
      </c>
      <c r="F178" s="56">
        <v>45</v>
      </c>
      <c r="G178" s="57">
        <f t="shared" si="5"/>
        <v>30</v>
      </c>
      <c r="H178" s="56">
        <v>34</v>
      </c>
      <c r="I178" s="57">
        <f t="shared" si="6"/>
        <v>75.55555555555556</v>
      </c>
      <c r="J178" s="30"/>
      <c r="K178" s="30"/>
      <c r="L178" s="30"/>
      <c r="M178" s="58" t="s">
        <v>52</v>
      </c>
      <c r="N178" s="59"/>
    </row>
    <row r="179" spans="1:14" ht="16.5">
      <c r="A179" s="42">
        <v>4</v>
      </c>
      <c r="B179" s="191" t="s">
        <v>630</v>
      </c>
      <c r="C179" s="56">
        <v>78</v>
      </c>
      <c r="D179" s="56">
        <v>76</v>
      </c>
      <c r="E179" s="57">
        <f t="shared" si="4"/>
        <v>97.43589743589743</v>
      </c>
      <c r="F179" s="56">
        <v>23</v>
      </c>
      <c r="G179" s="57">
        <f t="shared" si="5"/>
        <v>29.48717948717949</v>
      </c>
      <c r="H179" s="56">
        <v>22</v>
      </c>
      <c r="I179" s="57">
        <f t="shared" si="6"/>
        <v>95.65217391304348</v>
      </c>
      <c r="J179" s="30"/>
      <c r="K179" s="30"/>
      <c r="L179" s="30"/>
      <c r="M179" s="58" t="s">
        <v>52</v>
      </c>
      <c r="N179" s="59"/>
    </row>
    <row r="180" spans="1:14" ht="16.5">
      <c r="A180" s="42">
        <v>5</v>
      </c>
      <c r="B180" s="191" t="s">
        <v>631</v>
      </c>
      <c r="C180" s="56">
        <v>120</v>
      </c>
      <c r="D180" s="56">
        <v>96</v>
      </c>
      <c r="E180" s="57">
        <f t="shared" si="4"/>
        <v>80</v>
      </c>
      <c r="F180" s="56">
        <v>36</v>
      </c>
      <c r="G180" s="57">
        <f t="shared" si="5"/>
        <v>30</v>
      </c>
      <c r="H180" s="56">
        <v>26</v>
      </c>
      <c r="I180" s="57">
        <f t="shared" si="6"/>
        <v>72.22222222222221</v>
      </c>
      <c r="J180" s="30"/>
      <c r="K180" s="30"/>
      <c r="L180" s="30"/>
      <c r="M180" s="58" t="s">
        <v>52</v>
      </c>
      <c r="N180" s="59"/>
    </row>
    <row r="181" spans="1:14" ht="16.5">
      <c r="A181" s="42">
        <v>6</v>
      </c>
      <c r="B181" s="191" t="s">
        <v>632</v>
      </c>
      <c r="C181" s="56">
        <v>232</v>
      </c>
      <c r="D181" s="56">
        <v>95</v>
      </c>
      <c r="E181" s="57">
        <f t="shared" si="4"/>
        <v>40.94827586206897</v>
      </c>
      <c r="F181" s="56">
        <v>78</v>
      </c>
      <c r="G181" s="57">
        <f t="shared" si="5"/>
        <v>33.62068965517241</v>
      </c>
      <c r="H181" s="56">
        <v>7</v>
      </c>
      <c r="I181" s="57">
        <f t="shared" si="6"/>
        <v>8.974358974358974</v>
      </c>
      <c r="J181" s="30"/>
      <c r="K181" s="30"/>
      <c r="L181" s="30"/>
      <c r="M181" s="58" t="s">
        <v>52</v>
      </c>
      <c r="N181" s="59"/>
    </row>
    <row r="182" spans="1:14" ht="16.5">
      <c r="A182" s="42">
        <v>7</v>
      </c>
      <c r="B182" s="191" t="s">
        <v>633</v>
      </c>
      <c r="C182" s="56">
        <v>209</v>
      </c>
      <c r="D182" s="56">
        <v>150</v>
      </c>
      <c r="E182" s="57">
        <f t="shared" si="4"/>
        <v>71.77033492822966</v>
      </c>
      <c r="F182" s="56">
        <v>70</v>
      </c>
      <c r="G182" s="57">
        <f t="shared" si="5"/>
        <v>33.49282296650718</v>
      </c>
      <c r="H182" s="56">
        <v>24</v>
      </c>
      <c r="I182" s="57">
        <f t="shared" si="6"/>
        <v>34.285714285714285</v>
      </c>
      <c r="J182" s="30"/>
      <c r="K182" s="30"/>
      <c r="L182" s="30"/>
      <c r="M182" s="58" t="s">
        <v>52</v>
      </c>
      <c r="N182" s="59"/>
    </row>
    <row r="183" spans="1:14" ht="16.5">
      <c r="A183" s="42">
        <v>8</v>
      </c>
      <c r="B183" s="191" t="s">
        <v>634</v>
      </c>
      <c r="C183" s="56">
        <v>285</v>
      </c>
      <c r="D183" s="56">
        <v>180</v>
      </c>
      <c r="E183" s="57">
        <f t="shared" si="4"/>
        <v>63.1578947368421</v>
      </c>
      <c r="F183" s="56">
        <v>102</v>
      </c>
      <c r="G183" s="57">
        <f t="shared" si="5"/>
        <v>35.78947368421053</v>
      </c>
      <c r="H183" s="56">
        <v>28</v>
      </c>
      <c r="I183" s="57">
        <f t="shared" si="6"/>
        <v>27.450980392156865</v>
      </c>
      <c r="J183" s="30"/>
      <c r="K183" s="30"/>
      <c r="L183" s="30"/>
      <c r="M183" s="58" t="s">
        <v>52</v>
      </c>
      <c r="N183" s="59"/>
    </row>
    <row r="184" spans="1:14" ht="16.5">
      <c r="A184" s="42">
        <v>9</v>
      </c>
      <c r="B184" s="191" t="s">
        <v>635</v>
      </c>
      <c r="C184" s="56">
        <v>170</v>
      </c>
      <c r="D184" s="56">
        <v>85</v>
      </c>
      <c r="E184" s="57">
        <f t="shared" si="4"/>
        <v>50</v>
      </c>
      <c r="F184" s="56">
        <v>57</v>
      </c>
      <c r="G184" s="57">
        <f t="shared" si="5"/>
        <v>33.52941176470588</v>
      </c>
      <c r="H184" s="56">
        <v>12</v>
      </c>
      <c r="I184" s="57">
        <f t="shared" si="6"/>
        <v>21.052631578947366</v>
      </c>
      <c r="J184" s="30"/>
      <c r="K184" s="30"/>
      <c r="L184" s="30"/>
      <c r="M184" s="58" t="s">
        <v>52</v>
      </c>
      <c r="N184" s="59"/>
    </row>
    <row r="185" spans="1:14" ht="16.5">
      <c r="A185" s="42">
        <v>10</v>
      </c>
      <c r="B185" s="191" t="s">
        <v>636</v>
      </c>
      <c r="C185" s="56">
        <v>226</v>
      </c>
      <c r="D185" s="56">
        <v>130</v>
      </c>
      <c r="E185" s="57">
        <f t="shared" si="4"/>
        <v>57.52212389380531</v>
      </c>
      <c r="F185" s="56">
        <v>70</v>
      </c>
      <c r="G185" s="57">
        <f t="shared" si="5"/>
        <v>30.973451327433626</v>
      </c>
      <c r="H185" s="56">
        <v>17</v>
      </c>
      <c r="I185" s="57">
        <f t="shared" si="6"/>
        <v>24.285714285714285</v>
      </c>
      <c r="J185" s="30"/>
      <c r="K185" s="30"/>
      <c r="L185" s="30"/>
      <c r="M185" s="58" t="s">
        <v>52</v>
      </c>
      <c r="N185" s="59"/>
    </row>
    <row r="186" spans="1:14" ht="16.5">
      <c r="A186" s="42">
        <v>11</v>
      </c>
      <c r="B186" s="191" t="s">
        <v>637</v>
      </c>
      <c r="C186" s="56">
        <v>165</v>
      </c>
      <c r="D186" s="56">
        <v>95</v>
      </c>
      <c r="E186" s="57">
        <f aca="true" t="shared" si="7" ref="E186:E207">D186/C186*100</f>
        <v>57.57575757575758</v>
      </c>
      <c r="F186" s="56">
        <v>49</v>
      </c>
      <c r="G186" s="57">
        <f aca="true" t="shared" si="8" ref="G186:G207">F186/C186*100</f>
        <v>29.6969696969697</v>
      </c>
      <c r="H186" s="56">
        <v>5</v>
      </c>
      <c r="I186" s="57">
        <f aca="true" t="shared" si="9" ref="I186:I207">H186/F186*100</f>
        <v>10.204081632653061</v>
      </c>
      <c r="J186" s="30"/>
      <c r="K186" s="30"/>
      <c r="L186" s="30"/>
      <c r="M186" s="58" t="s">
        <v>52</v>
      </c>
      <c r="N186" s="59"/>
    </row>
    <row r="187" spans="1:14" ht="16.5">
      <c r="A187" s="42">
        <v>12</v>
      </c>
      <c r="B187" s="191" t="s">
        <v>638</v>
      </c>
      <c r="C187" s="56">
        <v>181</v>
      </c>
      <c r="D187" s="56">
        <v>90</v>
      </c>
      <c r="E187" s="57">
        <f t="shared" si="7"/>
        <v>49.72375690607735</v>
      </c>
      <c r="F187" s="56">
        <v>60</v>
      </c>
      <c r="G187" s="57">
        <f t="shared" si="8"/>
        <v>33.14917127071823</v>
      </c>
      <c r="H187" s="56">
        <v>25</v>
      </c>
      <c r="I187" s="57">
        <f t="shared" si="9"/>
        <v>41.66666666666667</v>
      </c>
      <c r="J187" s="30"/>
      <c r="K187" s="30"/>
      <c r="L187" s="30"/>
      <c r="M187" s="58" t="s">
        <v>52</v>
      </c>
      <c r="N187" s="59"/>
    </row>
    <row r="188" spans="1:14" s="1" customFormat="1" ht="16.5">
      <c r="A188" s="189" t="s">
        <v>78</v>
      </c>
      <c r="B188" s="190" t="s">
        <v>79</v>
      </c>
      <c r="C188" s="192">
        <f>SUM(C189:C194)</f>
        <v>960</v>
      </c>
      <c r="D188" s="192">
        <f>SUM(D189:D194)</f>
        <v>718</v>
      </c>
      <c r="E188" s="187">
        <f t="shared" si="7"/>
        <v>74.79166666666667</v>
      </c>
      <c r="F188" s="192">
        <f>SUM(F189:F194)</f>
        <v>320</v>
      </c>
      <c r="G188" s="187">
        <f t="shared" si="8"/>
        <v>33.33333333333333</v>
      </c>
      <c r="H188" s="192">
        <f>SUM(H189:H194)</f>
        <v>267</v>
      </c>
      <c r="I188" s="187">
        <f t="shared" si="9"/>
        <v>83.4375</v>
      </c>
      <c r="J188" s="30"/>
      <c r="K188" s="30"/>
      <c r="L188" s="30"/>
      <c r="M188" s="59">
        <v>6</v>
      </c>
      <c r="N188" s="59" t="s">
        <v>20</v>
      </c>
    </row>
    <row r="189" spans="1:14" ht="16.5">
      <c r="A189" s="42">
        <v>1</v>
      </c>
      <c r="B189" s="191" t="s">
        <v>639</v>
      </c>
      <c r="C189" s="56">
        <v>233</v>
      </c>
      <c r="D189" s="56">
        <v>233</v>
      </c>
      <c r="E189" s="57">
        <f t="shared" si="7"/>
        <v>100</v>
      </c>
      <c r="F189" s="56">
        <v>95</v>
      </c>
      <c r="G189" s="57">
        <f t="shared" si="8"/>
        <v>40.772532188841204</v>
      </c>
      <c r="H189" s="56">
        <v>95</v>
      </c>
      <c r="I189" s="57">
        <f t="shared" si="9"/>
        <v>100</v>
      </c>
      <c r="J189" s="30"/>
      <c r="K189" s="30"/>
      <c r="L189" s="30"/>
      <c r="M189" s="58" t="s">
        <v>52</v>
      </c>
      <c r="N189" s="59"/>
    </row>
    <row r="190" spans="1:14" ht="16.5">
      <c r="A190" s="42">
        <v>2</v>
      </c>
      <c r="B190" s="191" t="s">
        <v>640</v>
      </c>
      <c r="C190" s="56">
        <v>255</v>
      </c>
      <c r="D190" s="56">
        <v>84</v>
      </c>
      <c r="E190" s="57">
        <f t="shared" si="7"/>
        <v>32.94117647058823</v>
      </c>
      <c r="F190" s="56">
        <v>71</v>
      </c>
      <c r="G190" s="57">
        <f t="shared" si="8"/>
        <v>27.84313725490196</v>
      </c>
      <c r="H190" s="56">
        <v>30</v>
      </c>
      <c r="I190" s="57">
        <f t="shared" si="9"/>
        <v>42.25352112676056</v>
      </c>
      <c r="J190" s="30"/>
      <c r="K190" s="30"/>
      <c r="L190" s="30"/>
      <c r="M190" s="58" t="s">
        <v>52</v>
      </c>
      <c r="N190" s="59"/>
    </row>
    <row r="191" spans="1:14" ht="16.5">
      <c r="A191" s="42">
        <v>3</v>
      </c>
      <c r="B191" s="191" t="s">
        <v>641</v>
      </c>
      <c r="C191" s="56">
        <v>139</v>
      </c>
      <c r="D191" s="56">
        <v>133</v>
      </c>
      <c r="E191" s="57">
        <f t="shared" si="7"/>
        <v>95.68345323741008</v>
      </c>
      <c r="F191" s="56">
        <v>54</v>
      </c>
      <c r="G191" s="57">
        <f t="shared" si="8"/>
        <v>38.84892086330935</v>
      </c>
      <c r="H191" s="56">
        <v>54</v>
      </c>
      <c r="I191" s="57">
        <f t="shared" si="9"/>
        <v>100</v>
      </c>
      <c r="J191" s="30"/>
      <c r="K191" s="30"/>
      <c r="L191" s="30"/>
      <c r="M191" s="58" t="s">
        <v>52</v>
      </c>
      <c r="N191" s="59"/>
    </row>
    <row r="192" spans="1:14" ht="16.5">
      <c r="A192" s="42">
        <v>4</v>
      </c>
      <c r="B192" s="191" t="s">
        <v>642</v>
      </c>
      <c r="C192" s="56">
        <v>200</v>
      </c>
      <c r="D192" s="56">
        <v>147</v>
      </c>
      <c r="E192" s="57">
        <f t="shared" si="7"/>
        <v>73.5</v>
      </c>
      <c r="F192" s="56">
        <v>49</v>
      </c>
      <c r="G192" s="57">
        <f t="shared" si="8"/>
        <v>24.5</v>
      </c>
      <c r="H192" s="56">
        <v>41</v>
      </c>
      <c r="I192" s="57">
        <f t="shared" si="9"/>
        <v>83.6734693877551</v>
      </c>
      <c r="J192" s="30"/>
      <c r="K192" s="30"/>
      <c r="L192" s="30"/>
      <c r="M192" s="58" t="s">
        <v>52</v>
      </c>
      <c r="N192" s="59"/>
    </row>
    <row r="193" spans="1:14" ht="16.5">
      <c r="A193" s="42">
        <v>5</v>
      </c>
      <c r="B193" s="191" t="s">
        <v>643</v>
      </c>
      <c r="C193" s="56">
        <v>88</v>
      </c>
      <c r="D193" s="56">
        <v>88</v>
      </c>
      <c r="E193" s="57">
        <f t="shared" si="7"/>
        <v>100</v>
      </c>
      <c r="F193" s="56">
        <v>35</v>
      </c>
      <c r="G193" s="57">
        <f t="shared" si="8"/>
        <v>39.77272727272727</v>
      </c>
      <c r="H193" s="56">
        <v>35</v>
      </c>
      <c r="I193" s="57">
        <f t="shared" si="9"/>
        <v>100</v>
      </c>
      <c r="J193" s="30"/>
      <c r="K193" s="30"/>
      <c r="L193" s="30"/>
      <c r="M193" s="58" t="s">
        <v>52</v>
      </c>
      <c r="N193" s="59"/>
    </row>
    <row r="194" spans="1:14" ht="16.5">
      <c r="A194" s="42">
        <v>6</v>
      </c>
      <c r="B194" s="191" t="s">
        <v>644</v>
      </c>
      <c r="C194" s="56">
        <v>45</v>
      </c>
      <c r="D194" s="56">
        <v>33</v>
      </c>
      <c r="E194" s="57">
        <f t="shared" si="7"/>
        <v>73.33333333333333</v>
      </c>
      <c r="F194" s="56">
        <v>16</v>
      </c>
      <c r="G194" s="57">
        <f t="shared" si="8"/>
        <v>35.55555555555556</v>
      </c>
      <c r="H194" s="56">
        <v>12</v>
      </c>
      <c r="I194" s="57">
        <f t="shared" si="9"/>
        <v>75</v>
      </c>
      <c r="J194" s="30"/>
      <c r="K194" s="30"/>
      <c r="L194" s="30"/>
      <c r="M194" s="58" t="s">
        <v>52</v>
      </c>
      <c r="N194" s="59"/>
    </row>
    <row r="195" spans="1:14" ht="16.5">
      <c r="A195" s="189" t="s">
        <v>80</v>
      </c>
      <c r="B195" s="190" t="s">
        <v>81</v>
      </c>
      <c r="C195" s="192">
        <f>SUM(C196:C201)</f>
        <v>1004</v>
      </c>
      <c r="D195" s="192">
        <f>SUM(D196:D201)</f>
        <v>795</v>
      </c>
      <c r="E195" s="187">
        <f t="shared" si="7"/>
        <v>79.18326693227091</v>
      </c>
      <c r="F195" s="192">
        <f>SUM(F196:F201)</f>
        <v>378</v>
      </c>
      <c r="G195" s="187">
        <f t="shared" si="8"/>
        <v>37.64940239043825</v>
      </c>
      <c r="H195" s="192">
        <f>SUM(H196:H201)</f>
        <v>350</v>
      </c>
      <c r="I195" s="187">
        <f t="shared" si="9"/>
        <v>92.5925925925926</v>
      </c>
      <c r="J195" s="30"/>
      <c r="K195" s="30"/>
      <c r="L195" s="30"/>
      <c r="M195" s="59">
        <v>6</v>
      </c>
      <c r="N195" s="59" t="s">
        <v>20</v>
      </c>
    </row>
    <row r="196" spans="1:14" ht="16.5">
      <c r="A196" s="42">
        <v>1</v>
      </c>
      <c r="B196" s="191" t="s">
        <v>645</v>
      </c>
      <c r="C196" s="56">
        <v>252</v>
      </c>
      <c r="D196" s="56">
        <v>126</v>
      </c>
      <c r="E196" s="57">
        <f t="shared" si="7"/>
        <v>50</v>
      </c>
      <c r="F196" s="56">
        <v>76</v>
      </c>
      <c r="G196" s="57">
        <f t="shared" si="8"/>
        <v>30.158730158730158</v>
      </c>
      <c r="H196" s="56">
        <v>58</v>
      </c>
      <c r="I196" s="57">
        <f t="shared" si="9"/>
        <v>76.31578947368422</v>
      </c>
      <c r="J196" s="30"/>
      <c r="K196" s="30"/>
      <c r="L196" s="30"/>
      <c r="M196" s="58" t="s">
        <v>52</v>
      </c>
      <c r="N196" s="59"/>
    </row>
    <row r="197" spans="1:14" ht="16.5">
      <c r="A197" s="42">
        <v>2</v>
      </c>
      <c r="B197" s="191" t="s">
        <v>646</v>
      </c>
      <c r="C197" s="56">
        <v>201</v>
      </c>
      <c r="D197" s="56">
        <v>178</v>
      </c>
      <c r="E197" s="57">
        <f t="shared" si="7"/>
        <v>88.55721393034825</v>
      </c>
      <c r="F197" s="56">
        <v>74</v>
      </c>
      <c r="G197" s="57">
        <f t="shared" si="8"/>
        <v>36.81592039800995</v>
      </c>
      <c r="H197" s="56">
        <v>72</v>
      </c>
      <c r="I197" s="57">
        <f t="shared" si="9"/>
        <v>97.2972972972973</v>
      </c>
      <c r="J197" s="30"/>
      <c r="K197" s="30"/>
      <c r="L197" s="30"/>
      <c r="M197" s="58" t="s">
        <v>52</v>
      </c>
      <c r="N197" s="59"/>
    </row>
    <row r="198" spans="1:14" ht="16.5">
      <c r="A198" s="42">
        <v>3</v>
      </c>
      <c r="B198" s="191" t="s">
        <v>97</v>
      </c>
      <c r="C198" s="56">
        <v>218</v>
      </c>
      <c r="D198" s="56">
        <v>165</v>
      </c>
      <c r="E198" s="57">
        <f t="shared" si="7"/>
        <v>75.68807339449542</v>
      </c>
      <c r="F198" s="56">
        <v>65</v>
      </c>
      <c r="G198" s="57">
        <f t="shared" si="8"/>
        <v>29.81651376146789</v>
      </c>
      <c r="H198" s="56">
        <v>59</v>
      </c>
      <c r="I198" s="57">
        <f t="shared" si="9"/>
        <v>90.76923076923077</v>
      </c>
      <c r="J198" s="30"/>
      <c r="K198" s="30"/>
      <c r="L198" s="30"/>
      <c r="M198" s="58" t="s">
        <v>52</v>
      </c>
      <c r="N198" s="59"/>
    </row>
    <row r="199" spans="1:14" s="1" customFormat="1" ht="16.5">
      <c r="A199" s="42">
        <v>4</v>
      </c>
      <c r="B199" s="191" t="s">
        <v>647</v>
      </c>
      <c r="C199" s="56">
        <v>65</v>
      </c>
      <c r="D199" s="56">
        <v>60</v>
      </c>
      <c r="E199" s="57">
        <f t="shared" si="7"/>
        <v>92.3076923076923</v>
      </c>
      <c r="F199" s="56">
        <v>26</v>
      </c>
      <c r="G199" s="57">
        <f t="shared" si="8"/>
        <v>40</v>
      </c>
      <c r="H199" s="56">
        <v>24</v>
      </c>
      <c r="I199" s="57">
        <f t="shared" si="9"/>
        <v>92.3076923076923</v>
      </c>
      <c r="J199" s="30"/>
      <c r="K199" s="30"/>
      <c r="L199" s="30"/>
      <c r="M199" s="58" t="s">
        <v>52</v>
      </c>
      <c r="N199" s="59"/>
    </row>
    <row r="200" spans="1:14" ht="16.5">
      <c r="A200" s="42">
        <v>5</v>
      </c>
      <c r="B200" s="191" t="s">
        <v>648</v>
      </c>
      <c r="C200" s="56">
        <v>162</v>
      </c>
      <c r="D200" s="56">
        <v>162</v>
      </c>
      <c r="E200" s="57">
        <f t="shared" si="7"/>
        <v>100</v>
      </c>
      <c r="F200" s="56">
        <v>84</v>
      </c>
      <c r="G200" s="57">
        <f t="shared" si="8"/>
        <v>51.85185185185185</v>
      </c>
      <c r="H200" s="56">
        <v>84</v>
      </c>
      <c r="I200" s="57">
        <f t="shared" si="9"/>
        <v>100</v>
      </c>
      <c r="J200" s="30"/>
      <c r="K200" s="30"/>
      <c r="L200" s="30"/>
      <c r="M200" s="58" t="s">
        <v>52</v>
      </c>
      <c r="N200" s="59"/>
    </row>
    <row r="201" spans="1:14" ht="16.5">
      <c r="A201" s="42">
        <v>6</v>
      </c>
      <c r="B201" s="191" t="s">
        <v>649</v>
      </c>
      <c r="C201" s="56">
        <v>106</v>
      </c>
      <c r="D201" s="56">
        <v>104</v>
      </c>
      <c r="E201" s="57">
        <f t="shared" si="7"/>
        <v>98.11320754716981</v>
      </c>
      <c r="F201" s="56">
        <v>53</v>
      </c>
      <c r="G201" s="57">
        <f t="shared" si="8"/>
        <v>50</v>
      </c>
      <c r="H201" s="56">
        <v>53</v>
      </c>
      <c r="I201" s="57">
        <f t="shared" si="9"/>
        <v>100</v>
      </c>
      <c r="J201" s="30"/>
      <c r="K201" s="30"/>
      <c r="L201" s="30"/>
      <c r="M201" s="58" t="s">
        <v>52</v>
      </c>
      <c r="N201" s="59"/>
    </row>
    <row r="202" spans="1:14" ht="16.5">
      <c r="A202" s="189" t="s">
        <v>22</v>
      </c>
      <c r="B202" s="190" t="s">
        <v>82</v>
      </c>
      <c r="C202" s="192">
        <f>SUM(C203:C206)</f>
        <v>773</v>
      </c>
      <c r="D202" s="192">
        <f>SUM(D203:D206)</f>
        <v>567</v>
      </c>
      <c r="E202" s="187">
        <f t="shared" si="7"/>
        <v>73.35058214747735</v>
      </c>
      <c r="F202" s="192">
        <f>SUM(F203:F206)</f>
        <v>269</v>
      </c>
      <c r="G202" s="187">
        <f t="shared" si="8"/>
        <v>34.79948253557568</v>
      </c>
      <c r="H202" s="192">
        <f>SUM(H203:H206)</f>
        <v>199</v>
      </c>
      <c r="I202" s="187">
        <f t="shared" si="9"/>
        <v>73.97769516728626</v>
      </c>
      <c r="J202" s="30"/>
      <c r="K202" s="30"/>
      <c r="L202" s="30"/>
      <c r="M202" s="59">
        <v>4</v>
      </c>
      <c r="N202" s="59" t="s">
        <v>20</v>
      </c>
    </row>
    <row r="203" spans="1:14" ht="16.5">
      <c r="A203" s="42">
        <v>1</v>
      </c>
      <c r="B203" s="191" t="s">
        <v>650</v>
      </c>
      <c r="C203" s="56">
        <v>152</v>
      </c>
      <c r="D203" s="56">
        <v>140</v>
      </c>
      <c r="E203" s="57">
        <f t="shared" si="7"/>
        <v>92.10526315789474</v>
      </c>
      <c r="F203" s="56">
        <v>55</v>
      </c>
      <c r="G203" s="57">
        <f t="shared" si="8"/>
        <v>36.18421052631579</v>
      </c>
      <c r="H203" s="56">
        <v>51</v>
      </c>
      <c r="I203" s="57">
        <f t="shared" si="9"/>
        <v>92.72727272727272</v>
      </c>
      <c r="J203" s="30"/>
      <c r="K203" s="30"/>
      <c r="L203" s="30"/>
      <c r="M203" s="58" t="s">
        <v>52</v>
      </c>
      <c r="N203" s="59"/>
    </row>
    <row r="204" spans="1:14" ht="16.5">
      <c r="A204" s="42">
        <v>2</v>
      </c>
      <c r="B204" s="191" t="s">
        <v>651</v>
      </c>
      <c r="C204" s="56">
        <v>268</v>
      </c>
      <c r="D204" s="56">
        <v>99</v>
      </c>
      <c r="E204" s="57">
        <f t="shared" si="7"/>
        <v>36.940298507462686</v>
      </c>
      <c r="F204" s="56">
        <v>102</v>
      </c>
      <c r="G204" s="57">
        <f t="shared" si="8"/>
        <v>38.059701492537314</v>
      </c>
      <c r="H204" s="56">
        <v>41</v>
      </c>
      <c r="I204" s="57">
        <f t="shared" si="9"/>
        <v>40.19607843137255</v>
      </c>
      <c r="J204" s="30"/>
      <c r="K204" s="30"/>
      <c r="L204" s="30"/>
      <c r="M204" s="58" t="s">
        <v>52</v>
      </c>
      <c r="N204" s="59"/>
    </row>
    <row r="205" spans="1:14" ht="16.5">
      <c r="A205" s="42">
        <v>3</v>
      </c>
      <c r="B205" s="191" t="s">
        <v>652</v>
      </c>
      <c r="C205" s="56">
        <v>110</v>
      </c>
      <c r="D205" s="56">
        <v>95</v>
      </c>
      <c r="E205" s="57">
        <f t="shared" si="7"/>
        <v>86.36363636363636</v>
      </c>
      <c r="F205" s="56">
        <v>20</v>
      </c>
      <c r="G205" s="57">
        <f t="shared" si="8"/>
        <v>18.181818181818183</v>
      </c>
      <c r="H205" s="56">
        <v>16</v>
      </c>
      <c r="I205" s="57">
        <f t="shared" si="9"/>
        <v>80</v>
      </c>
      <c r="J205" s="30"/>
      <c r="K205" s="30"/>
      <c r="L205" s="30"/>
      <c r="M205" s="58" t="s">
        <v>52</v>
      </c>
      <c r="N205" s="59"/>
    </row>
    <row r="206" spans="1:14" ht="16.5">
      <c r="A206" s="42">
        <v>4</v>
      </c>
      <c r="B206" s="191" t="s">
        <v>653</v>
      </c>
      <c r="C206" s="56">
        <v>243</v>
      </c>
      <c r="D206" s="56">
        <v>233</v>
      </c>
      <c r="E206" s="57">
        <f t="shared" si="7"/>
        <v>95.88477366255144</v>
      </c>
      <c r="F206" s="56">
        <v>92</v>
      </c>
      <c r="G206" s="57">
        <f t="shared" si="8"/>
        <v>37.86008230452675</v>
      </c>
      <c r="H206" s="56">
        <v>91</v>
      </c>
      <c r="I206" s="57">
        <f t="shared" si="9"/>
        <v>98.91304347826086</v>
      </c>
      <c r="J206" s="30"/>
      <c r="K206" s="30"/>
      <c r="L206" s="30"/>
      <c r="M206" s="58" t="s">
        <v>52</v>
      </c>
      <c r="N206" s="59"/>
    </row>
    <row r="207" spans="1:14" ht="16.5">
      <c r="A207" s="189" t="s">
        <v>83</v>
      </c>
      <c r="B207" s="190" t="s">
        <v>84</v>
      </c>
      <c r="C207" s="192">
        <f>SUM(C208:C216)</f>
        <v>1443</v>
      </c>
      <c r="D207" s="192">
        <f>SUM(D208:D216)</f>
        <v>920</v>
      </c>
      <c r="E207" s="187">
        <f t="shared" si="7"/>
        <v>63.75606375606375</v>
      </c>
      <c r="F207" s="192">
        <f>SUM(F208:F216)</f>
        <v>488</v>
      </c>
      <c r="G207" s="187">
        <f t="shared" si="8"/>
        <v>33.81843381843382</v>
      </c>
      <c r="H207" s="192">
        <f>SUM(H208:H216)</f>
        <v>285</v>
      </c>
      <c r="I207" s="187">
        <f t="shared" si="9"/>
        <v>58.40163934426229</v>
      </c>
      <c r="J207" s="30"/>
      <c r="K207" s="30"/>
      <c r="L207" s="30"/>
      <c r="M207" s="59">
        <v>9</v>
      </c>
      <c r="N207" s="59" t="s">
        <v>20</v>
      </c>
    </row>
    <row r="208" spans="1:14" ht="16.5">
      <c r="A208" s="42">
        <v>1</v>
      </c>
      <c r="B208" s="191" t="s">
        <v>192</v>
      </c>
      <c r="C208" s="46">
        <v>130</v>
      </c>
      <c r="D208" s="46">
        <v>68</v>
      </c>
      <c r="E208" s="47">
        <v>52.307692307692314</v>
      </c>
      <c r="F208" s="46">
        <v>45</v>
      </c>
      <c r="G208" s="47">
        <v>34.61538461538461</v>
      </c>
      <c r="H208" s="56">
        <v>24</v>
      </c>
      <c r="I208" s="47">
        <v>53.333333333333336</v>
      </c>
      <c r="J208" s="30"/>
      <c r="K208" s="30"/>
      <c r="L208" s="30"/>
      <c r="M208" s="58" t="s">
        <v>52</v>
      </c>
      <c r="N208" s="59"/>
    </row>
    <row r="209" spans="1:14" s="1" customFormat="1" ht="16.5">
      <c r="A209" s="42">
        <v>2</v>
      </c>
      <c r="B209" s="191" t="s">
        <v>654</v>
      </c>
      <c r="C209" s="46">
        <v>130</v>
      </c>
      <c r="D209" s="46">
        <v>118</v>
      </c>
      <c r="E209" s="47">
        <v>90.76923076923077</v>
      </c>
      <c r="F209" s="46">
        <v>45</v>
      </c>
      <c r="G209" s="47">
        <v>34.61538461538461</v>
      </c>
      <c r="H209" s="56">
        <v>44</v>
      </c>
      <c r="I209" s="47">
        <v>97.77777777777777</v>
      </c>
      <c r="J209" s="30"/>
      <c r="K209" s="30"/>
      <c r="L209" s="30"/>
      <c r="M209" s="58" t="s">
        <v>52</v>
      </c>
      <c r="N209" s="59"/>
    </row>
    <row r="210" spans="1:14" ht="16.5">
      <c r="A210" s="42">
        <v>3</v>
      </c>
      <c r="B210" s="191" t="s">
        <v>655</v>
      </c>
      <c r="C210" s="46">
        <v>146</v>
      </c>
      <c r="D210" s="46">
        <v>65</v>
      </c>
      <c r="E210" s="47">
        <v>44.52054794520548</v>
      </c>
      <c r="F210" s="46">
        <v>48</v>
      </c>
      <c r="G210" s="47">
        <v>32.87671232876712</v>
      </c>
      <c r="H210" s="56">
        <v>9</v>
      </c>
      <c r="I210" s="47">
        <v>18.75</v>
      </c>
      <c r="J210" s="30"/>
      <c r="K210" s="30"/>
      <c r="L210" s="30"/>
      <c r="M210" s="58" t="s">
        <v>52</v>
      </c>
      <c r="N210" s="59"/>
    </row>
    <row r="211" spans="1:14" ht="16.5">
      <c r="A211" s="42">
        <v>4</v>
      </c>
      <c r="B211" s="191" t="s">
        <v>656</v>
      </c>
      <c r="C211" s="46">
        <v>126</v>
      </c>
      <c r="D211" s="46">
        <v>23</v>
      </c>
      <c r="E211" s="47">
        <v>18.253968253968253</v>
      </c>
      <c r="F211" s="46">
        <v>42</v>
      </c>
      <c r="G211" s="47">
        <v>33.33333333333333</v>
      </c>
      <c r="H211" s="56">
        <v>6</v>
      </c>
      <c r="I211" s="47">
        <v>14.285714285714285</v>
      </c>
      <c r="J211" s="30"/>
      <c r="K211" s="30"/>
      <c r="L211" s="30"/>
      <c r="M211" s="58" t="s">
        <v>52</v>
      </c>
      <c r="N211" s="59"/>
    </row>
    <row r="212" spans="1:14" ht="16.5">
      <c r="A212" s="42">
        <v>5</v>
      </c>
      <c r="B212" s="191" t="s">
        <v>657</v>
      </c>
      <c r="C212" s="46">
        <v>161</v>
      </c>
      <c r="D212" s="46">
        <v>155</v>
      </c>
      <c r="E212" s="47">
        <v>96.27329192546584</v>
      </c>
      <c r="F212" s="46">
        <v>55</v>
      </c>
      <c r="G212" s="47">
        <v>34.161490683229815</v>
      </c>
      <c r="H212" s="56">
        <v>51</v>
      </c>
      <c r="I212" s="47">
        <v>92.72727272727272</v>
      </c>
      <c r="J212" s="30"/>
      <c r="K212" s="30"/>
      <c r="L212" s="30"/>
      <c r="M212" s="58" t="s">
        <v>52</v>
      </c>
      <c r="N212" s="59"/>
    </row>
    <row r="213" spans="1:14" ht="16.5">
      <c r="A213" s="42">
        <v>6</v>
      </c>
      <c r="B213" s="191" t="s">
        <v>658</v>
      </c>
      <c r="C213" s="46">
        <v>103</v>
      </c>
      <c r="D213" s="46">
        <v>102</v>
      </c>
      <c r="E213" s="47">
        <v>99.02912621359224</v>
      </c>
      <c r="F213" s="46">
        <v>35</v>
      </c>
      <c r="G213" s="47">
        <v>33.980582524271846</v>
      </c>
      <c r="H213" s="56">
        <v>35</v>
      </c>
      <c r="I213" s="47">
        <v>100</v>
      </c>
      <c r="J213" s="30"/>
      <c r="K213" s="30"/>
      <c r="L213" s="30"/>
      <c r="M213" s="58" t="s">
        <v>52</v>
      </c>
      <c r="N213" s="59"/>
    </row>
    <row r="214" spans="1:14" ht="16.5">
      <c r="A214" s="42">
        <v>7</v>
      </c>
      <c r="B214" s="191" t="s">
        <v>659</v>
      </c>
      <c r="C214" s="46">
        <v>365</v>
      </c>
      <c r="D214" s="46">
        <v>121</v>
      </c>
      <c r="E214" s="47">
        <v>33.15068493150685</v>
      </c>
      <c r="F214" s="46">
        <v>126</v>
      </c>
      <c r="G214" s="47">
        <v>34.52054794520548</v>
      </c>
      <c r="H214" s="56">
        <v>31</v>
      </c>
      <c r="I214" s="47">
        <v>24.6031746031746</v>
      </c>
      <c r="J214" s="30"/>
      <c r="K214" s="30"/>
      <c r="L214" s="30"/>
      <c r="M214" s="58" t="s">
        <v>52</v>
      </c>
      <c r="N214" s="59"/>
    </row>
    <row r="215" spans="1:14" ht="16.5">
      <c r="A215" s="42">
        <v>8</v>
      </c>
      <c r="B215" s="191" t="s">
        <v>660</v>
      </c>
      <c r="C215" s="46">
        <v>224</v>
      </c>
      <c r="D215" s="46">
        <v>210</v>
      </c>
      <c r="E215" s="47">
        <v>93.75</v>
      </c>
      <c r="F215" s="46">
        <v>73</v>
      </c>
      <c r="G215" s="47">
        <v>32.589285714285715</v>
      </c>
      <c r="H215" s="56">
        <v>66</v>
      </c>
      <c r="I215" s="47">
        <v>90.41095890410958</v>
      </c>
      <c r="J215" s="30"/>
      <c r="K215" s="30"/>
      <c r="L215" s="30"/>
      <c r="M215" s="58" t="s">
        <v>52</v>
      </c>
      <c r="N215" s="59"/>
    </row>
    <row r="216" spans="1:14" ht="16.5">
      <c r="A216" s="42">
        <v>9</v>
      </c>
      <c r="B216" s="191" t="s">
        <v>661</v>
      </c>
      <c r="C216" s="46">
        <v>58</v>
      </c>
      <c r="D216" s="46">
        <v>58</v>
      </c>
      <c r="E216" s="47">
        <v>100</v>
      </c>
      <c r="F216" s="46">
        <v>19</v>
      </c>
      <c r="G216" s="47">
        <v>32.758620689655174</v>
      </c>
      <c r="H216" s="56">
        <v>19</v>
      </c>
      <c r="I216" s="47">
        <v>100</v>
      </c>
      <c r="J216" s="30"/>
      <c r="K216" s="30"/>
      <c r="L216" s="30"/>
      <c r="M216" s="58" t="s">
        <v>52</v>
      </c>
      <c r="N216" s="59"/>
    </row>
    <row r="217" spans="1:14" ht="16.5">
      <c r="A217" s="189" t="s">
        <v>86</v>
      </c>
      <c r="B217" s="190" t="s">
        <v>33</v>
      </c>
      <c r="C217" s="192">
        <f>SUM(C218:C223)</f>
        <v>503</v>
      </c>
      <c r="D217" s="192">
        <f>SUM(D218:D223)</f>
        <v>396</v>
      </c>
      <c r="E217" s="187">
        <f aca="true" t="shared" si="10" ref="E217:E264">D217/C217*100</f>
        <v>78.72763419483101</v>
      </c>
      <c r="F217" s="192">
        <f>SUM(F218:F223)</f>
        <v>175</v>
      </c>
      <c r="G217" s="187">
        <f aca="true" t="shared" si="11" ref="G217:G280">F217/C217*100</f>
        <v>34.791252485089466</v>
      </c>
      <c r="H217" s="192">
        <f>SUM(H218:H223)</f>
        <v>120</v>
      </c>
      <c r="I217" s="187">
        <f aca="true" t="shared" si="12" ref="I217:I263">H217/F217*100</f>
        <v>68.57142857142857</v>
      </c>
      <c r="J217" s="30"/>
      <c r="K217" s="30"/>
      <c r="L217" s="30"/>
      <c r="M217" s="59">
        <v>6</v>
      </c>
      <c r="N217" s="59" t="s">
        <v>20</v>
      </c>
    </row>
    <row r="218" spans="1:14" s="1" customFormat="1" ht="16.5">
      <c r="A218" s="30">
        <v>1</v>
      </c>
      <c r="B218" s="55" t="s">
        <v>662</v>
      </c>
      <c r="C218" s="56">
        <v>154</v>
      </c>
      <c r="D218" s="56">
        <v>72</v>
      </c>
      <c r="E218" s="57">
        <f t="shared" si="10"/>
        <v>46.75324675324675</v>
      </c>
      <c r="F218" s="56">
        <v>70</v>
      </c>
      <c r="G218" s="57">
        <f t="shared" si="11"/>
        <v>45.45454545454545</v>
      </c>
      <c r="H218" s="56">
        <v>21</v>
      </c>
      <c r="I218" s="57">
        <f t="shared" si="12"/>
        <v>30</v>
      </c>
      <c r="J218" s="30"/>
      <c r="K218" s="30"/>
      <c r="L218" s="30"/>
      <c r="M218" s="58" t="s">
        <v>52</v>
      </c>
      <c r="N218" s="59"/>
    </row>
    <row r="219" spans="1:14" ht="16.5">
      <c r="A219" s="30">
        <v>2</v>
      </c>
      <c r="B219" s="55" t="s">
        <v>663</v>
      </c>
      <c r="C219" s="56">
        <v>103</v>
      </c>
      <c r="D219" s="56">
        <v>95</v>
      </c>
      <c r="E219" s="57">
        <f t="shared" si="10"/>
        <v>92.23300970873787</v>
      </c>
      <c r="F219" s="56">
        <v>16</v>
      </c>
      <c r="G219" s="57">
        <f t="shared" si="11"/>
        <v>15.53398058252427</v>
      </c>
      <c r="H219" s="56">
        <v>12</v>
      </c>
      <c r="I219" s="57">
        <f t="shared" si="12"/>
        <v>75</v>
      </c>
      <c r="J219" s="30"/>
      <c r="K219" s="30"/>
      <c r="L219" s="30"/>
      <c r="M219" s="58" t="s">
        <v>52</v>
      </c>
      <c r="N219" s="59"/>
    </row>
    <row r="220" spans="1:14" ht="16.5">
      <c r="A220" s="30">
        <v>3</v>
      </c>
      <c r="B220" s="55" t="s">
        <v>664</v>
      </c>
      <c r="C220" s="56">
        <v>111</v>
      </c>
      <c r="D220" s="56">
        <v>102</v>
      </c>
      <c r="E220" s="57">
        <f t="shared" si="10"/>
        <v>91.8918918918919</v>
      </c>
      <c r="F220" s="56">
        <v>34</v>
      </c>
      <c r="G220" s="57">
        <f t="shared" si="11"/>
        <v>30.630630630630627</v>
      </c>
      <c r="H220" s="56">
        <v>35</v>
      </c>
      <c r="I220" s="57">
        <f t="shared" si="12"/>
        <v>102.94117647058823</v>
      </c>
      <c r="J220" s="30"/>
      <c r="K220" s="30"/>
      <c r="L220" s="30"/>
      <c r="M220" s="58" t="s">
        <v>52</v>
      </c>
      <c r="N220" s="59"/>
    </row>
    <row r="221" spans="1:14" ht="16.5">
      <c r="A221" s="30">
        <v>4</v>
      </c>
      <c r="B221" s="55" t="s">
        <v>665</v>
      </c>
      <c r="C221" s="56">
        <v>46</v>
      </c>
      <c r="D221" s="56">
        <v>38</v>
      </c>
      <c r="E221" s="57">
        <f t="shared" si="10"/>
        <v>82.6086956521739</v>
      </c>
      <c r="F221" s="56">
        <v>14</v>
      </c>
      <c r="G221" s="57">
        <f t="shared" si="11"/>
        <v>30.434782608695656</v>
      </c>
      <c r="H221" s="56">
        <v>11</v>
      </c>
      <c r="I221" s="57">
        <f t="shared" si="12"/>
        <v>78.57142857142857</v>
      </c>
      <c r="J221" s="30"/>
      <c r="K221" s="30"/>
      <c r="L221" s="30"/>
      <c r="M221" s="58" t="s">
        <v>52</v>
      </c>
      <c r="N221" s="59"/>
    </row>
    <row r="222" spans="1:14" ht="16.5">
      <c r="A222" s="30">
        <v>5</v>
      </c>
      <c r="B222" s="55" t="s">
        <v>666</v>
      </c>
      <c r="C222" s="56">
        <v>58</v>
      </c>
      <c r="D222" s="56">
        <v>58</v>
      </c>
      <c r="E222" s="57">
        <f t="shared" si="10"/>
        <v>100</v>
      </c>
      <c r="F222" s="56">
        <v>19</v>
      </c>
      <c r="G222" s="57">
        <f t="shared" si="11"/>
        <v>32.758620689655174</v>
      </c>
      <c r="H222" s="56">
        <v>19</v>
      </c>
      <c r="I222" s="57">
        <f t="shared" si="12"/>
        <v>100</v>
      </c>
      <c r="J222" s="30"/>
      <c r="K222" s="30"/>
      <c r="L222" s="30"/>
      <c r="M222" s="58" t="s">
        <v>52</v>
      </c>
      <c r="N222" s="59"/>
    </row>
    <row r="223" spans="1:14" ht="16.5">
      <c r="A223" s="30">
        <v>6</v>
      </c>
      <c r="B223" s="55" t="s">
        <v>667</v>
      </c>
      <c r="C223" s="56">
        <v>31</v>
      </c>
      <c r="D223" s="56">
        <v>31</v>
      </c>
      <c r="E223" s="57">
        <f t="shared" si="10"/>
        <v>100</v>
      </c>
      <c r="F223" s="56">
        <v>22</v>
      </c>
      <c r="G223" s="57">
        <f t="shared" si="11"/>
        <v>70.96774193548387</v>
      </c>
      <c r="H223" s="56">
        <v>22</v>
      </c>
      <c r="I223" s="57">
        <f t="shared" si="12"/>
        <v>100</v>
      </c>
      <c r="J223" s="30"/>
      <c r="K223" s="30"/>
      <c r="L223" s="30"/>
      <c r="M223" s="58" t="s">
        <v>52</v>
      </c>
      <c r="N223" s="59"/>
    </row>
    <row r="224" spans="1:14" ht="16.5">
      <c r="A224" s="189" t="s">
        <v>87</v>
      </c>
      <c r="B224" s="190" t="s">
        <v>88</v>
      </c>
      <c r="C224" s="192">
        <f>SUM(C225:C228)</f>
        <v>808</v>
      </c>
      <c r="D224" s="192">
        <f>SUM(D225:D228)</f>
        <v>122</v>
      </c>
      <c r="E224" s="187">
        <f t="shared" si="10"/>
        <v>15.099009900990099</v>
      </c>
      <c r="F224" s="192">
        <f>SUM(F225:F228)</f>
        <v>276</v>
      </c>
      <c r="G224" s="187">
        <f t="shared" si="11"/>
        <v>34.15841584158416</v>
      </c>
      <c r="H224" s="192">
        <f>SUM(H225:H228)</f>
        <v>16</v>
      </c>
      <c r="I224" s="187">
        <f t="shared" si="12"/>
        <v>5.797101449275362</v>
      </c>
      <c r="J224" s="30"/>
      <c r="K224" s="30"/>
      <c r="L224" s="30"/>
      <c r="M224" s="59">
        <v>4</v>
      </c>
      <c r="N224" s="59" t="s">
        <v>20</v>
      </c>
    </row>
    <row r="225" spans="1:14" ht="16.5">
      <c r="A225" s="42">
        <v>1</v>
      </c>
      <c r="B225" s="191" t="s">
        <v>668</v>
      </c>
      <c r="C225" s="56">
        <v>166</v>
      </c>
      <c r="D225" s="56">
        <v>25</v>
      </c>
      <c r="E225" s="57">
        <f t="shared" si="10"/>
        <v>15.060240963855422</v>
      </c>
      <c r="F225" s="56">
        <v>55</v>
      </c>
      <c r="G225" s="57">
        <f t="shared" si="11"/>
        <v>33.13253012048193</v>
      </c>
      <c r="H225" s="56">
        <v>8</v>
      </c>
      <c r="I225" s="57">
        <f t="shared" si="12"/>
        <v>14.545454545454545</v>
      </c>
      <c r="J225" s="30"/>
      <c r="K225" s="30"/>
      <c r="L225" s="30"/>
      <c r="M225" s="58" t="s">
        <v>52</v>
      </c>
      <c r="N225" s="59"/>
    </row>
    <row r="226" spans="1:14" ht="16.5">
      <c r="A226" s="42">
        <v>2</v>
      </c>
      <c r="B226" s="191" t="s">
        <v>619</v>
      </c>
      <c r="C226" s="56">
        <v>152</v>
      </c>
      <c r="D226" s="56">
        <v>23</v>
      </c>
      <c r="E226" s="57">
        <f t="shared" si="10"/>
        <v>15.131578947368421</v>
      </c>
      <c r="F226" s="56">
        <v>53</v>
      </c>
      <c r="G226" s="57">
        <f t="shared" si="11"/>
        <v>34.868421052631575</v>
      </c>
      <c r="H226" s="56">
        <v>1</v>
      </c>
      <c r="I226" s="57">
        <f t="shared" si="12"/>
        <v>1.8867924528301887</v>
      </c>
      <c r="J226" s="30"/>
      <c r="K226" s="30"/>
      <c r="L226" s="30"/>
      <c r="M226" s="58" t="s">
        <v>52</v>
      </c>
      <c r="N226" s="59"/>
    </row>
    <row r="227" spans="1:14" s="1" customFormat="1" ht="16.5">
      <c r="A227" s="42">
        <v>3</v>
      </c>
      <c r="B227" s="191" t="s">
        <v>669</v>
      </c>
      <c r="C227" s="56">
        <v>230</v>
      </c>
      <c r="D227" s="56">
        <v>35</v>
      </c>
      <c r="E227" s="57">
        <f t="shared" si="10"/>
        <v>15.217391304347828</v>
      </c>
      <c r="F227" s="56">
        <v>79</v>
      </c>
      <c r="G227" s="57">
        <f t="shared" si="11"/>
        <v>34.34782608695652</v>
      </c>
      <c r="H227" s="56">
        <v>3</v>
      </c>
      <c r="I227" s="57">
        <f t="shared" si="12"/>
        <v>3.79746835443038</v>
      </c>
      <c r="J227" s="30"/>
      <c r="K227" s="30"/>
      <c r="L227" s="30"/>
      <c r="M227" s="58" t="s">
        <v>52</v>
      </c>
      <c r="N227" s="59"/>
    </row>
    <row r="228" spans="1:14" ht="16.5">
      <c r="A228" s="42">
        <v>4</v>
      </c>
      <c r="B228" s="191" t="s">
        <v>670</v>
      </c>
      <c r="C228" s="56">
        <v>260</v>
      </c>
      <c r="D228" s="56">
        <v>39</v>
      </c>
      <c r="E228" s="57">
        <f t="shared" si="10"/>
        <v>15</v>
      </c>
      <c r="F228" s="56">
        <v>89</v>
      </c>
      <c r="G228" s="57">
        <f t="shared" si="11"/>
        <v>34.23076923076923</v>
      </c>
      <c r="H228" s="56">
        <v>4</v>
      </c>
      <c r="I228" s="57">
        <f t="shared" si="12"/>
        <v>4.49438202247191</v>
      </c>
      <c r="J228" s="30"/>
      <c r="K228" s="30"/>
      <c r="L228" s="30"/>
      <c r="M228" s="58" t="s">
        <v>52</v>
      </c>
      <c r="N228" s="59"/>
    </row>
    <row r="229" spans="1:14" ht="16.5">
      <c r="A229" s="189" t="s">
        <v>89</v>
      </c>
      <c r="B229" s="190" t="s">
        <v>90</v>
      </c>
      <c r="C229" s="192">
        <f>SUM(C230:C237)</f>
        <v>1342</v>
      </c>
      <c r="D229" s="192">
        <f>SUM(D230:D237)</f>
        <v>1038</v>
      </c>
      <c r="E229" s="187">
        <f t="shared" si="10"/>
        <v>77.34724292101342</v>
      </c>
      <c r="F229" s="192">
        <f>SUM(F230:F237)</f>
        <v>458</v>
      </c>
      <c r="G229" s="187">
        <f t="shared" si="11"/>
        <v>34.12816691505216</v>
      </c>
      <c r="H229" s="192">
        <f>SUM(H230:H237)</f>
        <v>250</v>
      </c>
      <c r="I229" s="187">
        <f t="shared" si="12"/>
        <v>54.58515283842795</v>
      </c>
      <c r="J229" s="30"/>
      <c r="K229" s="30"/>
      <c r="L229" s="30"/>
      <c r="M229" s="59">
        <v>8</v>
      </c>
      <c r="N229" s="59" t="s">
        <v>20</v>
      </c>
    </row>
    <row r="230" spans="1:14" ht="16.5">
      <c r="A230" s="42">
        <v>1</v>
      </c>
      <c r="B230" s="191" t="s">
        <v>671</v>
      </c>
      <c r="C230" s="56">
        <v>250</v>
      </c>
      <c r="D230" s="56">
        <v>125</v>
      </c>
      <c r="E230" s="57">
        <f t="shared" si="10"/>
        <v>50</v>
      </c>
      <c r="F230" s="56">
        <v>77</v>
      </c>
      <c r="G230" s="57">
        <f t="shared" si="11"/>
        <v>30.8</v>
      </c>
      <c r="H230" s="56">
        <v>5</v>
      </c>
      <c r="I230" s="57">
        <f t="shared" si="12"/>
        <v>6.493506493506493</v>
      </c>
      <c r="J230" s="30"/>
      <c r="K230" s="30"/>
      <c r="L230" s="30"/>
      <c r="M230" s="58" t="s">
        <v>52</v>
      </c>
      <c r="N230" s="59"/>
    </row>
    <row r="231" spans="1:14" ht="16.5">
      <c r="A231" s="42">
        <v>2</v>
      </c>
      <c r="B231" s="191" t="s">
        <v>672</v>
      </c>
      <c r="C231" s="56">
        <v>112</v>
      </c>
      <c r="D231" s="56">
        <v>112</v>
      </c>
      <c r="E231" s="57">
        <f t="shared" si="10"/>
        <v>100</v>
      </c>
      <c r="F231" s="56">
        <v>51</v>
      </c>
      <c r="G231" s="57">
        <f t="shared" si="11"/>
        <v>45.535714285714285</v>
      </c>
      <c r="H231" s="56">
        <v>51</v>
      </c>
      <c r="I231" s="57">
        <f t="shared" si="12"/>
        <v>100</v>
      </c>
      <c r="J231" s="30"/>
      <c r="K231" s="30"/>
      <c r="L231" s="30"/>
      <c r="M231" s="58" t="s">
        <v>52</v>
      </c>
      <c r="N231" s="59"/>
    </row>
    <row r="232" spans="1:14" s="1" customFormat="1" ht="16.5">
      <c r="A232" s="42">
        <v>3</v>
      </c>
      <c r="B232" s="191" t="s">
        <v>673</v>
      </c>
      <c r="C232" s="56">
        <v>226</v>
      </c>
      <c r="D232" s="56">
        <v>161</v>
      </c>
      <c r="E232" s="57">
        <f t="shared" si="10"/>
        <v>71.23893805309734</v>
      </c>
      <c r="F232" s="56">
        <v>46</v>
      </c>
      <c r="G232" s="57">
        <f t="shared" si="11"/>
        <v>20.353982300884958</v>
      </c>
      <c r="H232" s="56">
        <v>1</v>
      </c>
      <c r="I232" s="57">
        <f t="shared" si="12"/>
        <v>2.1739130434782608</v>
      </c>
      <c r="J232" s="30"/>
      <c r="K232" s="30"/>
      <c r="L232" s="30"/>
      <c r="M232" s="58" t="s">
        <v>52</v>
      </c>
      <c r="N232" s="59"/>
    </row>
    <row r="233" spans="1:14" ht="16.5">
      <c r="A233" s="42">
        <v>4</v>
      </c>
      <c r="B233" s="191" t="s">
        <v>674</v>
      </c>
      <c r="C233" s="56">
        <v>166</v>
      </c>
      <c r="D233" s="56">
        <v>106</v>
      </c>
      <c r="E233" s="57">
        <f t="shared" si="10"/>
        <v>63.85542168674698</v>
      </c>
      <c r="F233" s="56">
        <v>41</v>
      </c>
      <c r="G233" s="57">
        <f t="shared" si="11"/>
        <v>24.69879518072289</v>
      </c>
      <c r="H233" s="56">
        <v>2</v>
      </c>
      <c r="I233" s="57">
        <f t="shared" si="12"/>
        <v>4.878048780487805</v>
      </c>
      <c r="J233" s="30"/>
      <c r="K233" s="30"/>
      <c r="L233" s="30"/>
      <c r="M233" s="58" t="s">
        <v>52</v>
      </c>
      <c r="N233" s="59"/>
    </row>
    <row r="234" spans="1:14" ht="16.5">
      <c r="A234" s="42">
        <v>5</v>
      </c>
      <c r="B234" s="191" t="s">
        <v>675</v>
      </c>
      <c r="C234" s="56">
        <v>100</v>
      </c>
      <c r="D234" s="56">
        <v>72</v>
      </c>
      <c r="E234" s="57">
        <f t="shared" si="10"/>
        <v>72</v>
      </c>
      <c r="F234" s="56">
        <v>33</v>
      </c>
      <c r="G234" s="57">
        <f t="shared" si="11"/>
        <v>33</v>
      </c>
      <c r="H234" s="56">
        <v>5</v>
      </c>
      <c r="I234" s="57">
        <f t="shared" si="12"/>
        <v>15.151515151515152</v>
      </c>
      <c r="J234" s="30"/>
      <c r="K234" s="30"/>
      <c r="L234" s="30"/>
      <c r="M234" s="58" t="s">
        <v>52</v>
      </c>
      <c r="N234" s="59"/>
    </row>
    <row r="235" spans="1:14" ht="16.5">
      <c r="A235" s="42">
        <v>6</v>
      </c>
      <c r="B235" s="191" t="s">
        <v>676</v>
      </c>
      <c r="C235" s="56">
        <v>130</v>
      </c>
      <c r="D235" s="56">
        <v>130</v>
      </c>
      <c r="E235" s="57">
        <f t="shared" si="10"/>
        <v>100</v>
      </c>
      <c r="F235" s="56">
        <v>68</v>
      </c>
      <c r="G235" s="57">
        <f t="shared" si="11"/>
        <v>52.307692307692314</v>
      </c>
      <c r="H235" s="56">
        <v>68</v>
      </c>
      <c r="I235" s="57">
        <f t="shared" si="12"/>
        <v>100</v>
      </c>
      <c r="J235" s="30"/>
      <c r="K235" s="30"/>
      <c r="L235" s="30"/>
      <c r="M235" s="58" t="s">
        <v>52</v>
      </c>
      <c r="N235" s="59"/>
    </row>
    <row r="236" spans="1:14" ht="16.5">
      <c r="A236" s="42">
        <v>7</v>
      </c>
      <c r="B236" s="191" t="s">
        <v>677</v>
      </c>
      <c r="C236" s="56">
        <v>152</v>
      </c>
      <c r="D236" s="56">
        <v>142</v>
      </c>
      <c r="E236" s="57">
        <f t="shared" si="10"/>
        <v>93.42105263157895</v>
      </c>
      <c r="F236" s="56">
        <v>47</v>
      </c>
      <c r="G236" s="57">
        <f t="shared" si="11"/>
        <v>30.92105263157895</v>
      </c>
      <c r="H236" s="56">
        <v>37</v>
      </c>
      <c r="I236" s="57">
        <f t="shared" si="12"/>
        <v>78.72340425531915</v>
      </c>
      <c r="J236" s="30"/>
      <c r="K236" s="30"/>
      <c r="L236" s="30"/>
      <c r="M236" s="58" t="s">
        <v>52</v>
      </c>
      <c r="N236" s="59"/>
    </row>
    <row r="237" spans="1:14" ht="16.5">
      <c r="A237" s="42">
        <v>8</v>
      </c>
      <c r="B237" s="191" t="s">
        <v>678</v>
      </c>
      <c r="C237" s="56">
        <v>206</v>
      </c>
      <c r="D237" s="56">
        <v>190</v>
      </c>
      <c r="E237" s="57">
        <f t="shared" si="10"/>
        <v>92.23300970873787</v>
      </c>
      <c r="F237" s="56">
        <v>95</v>
      </c>
      <c r="G237" s="57">
        <f t="shared" si="11"/>
        <v>46.116504854368934</v>
      </c>
      <c r="H237" s="56">
        <v>81</v>
      </c>
      <c r="I237" s="57">
        <f t="shared" si="12"/>
        <v>85.26315789473684</v>
      </c>
      <c r="J237" s="30"/>
      <c r="K237" s="30"/>
      <c r="L237" s="30"/>
      <c r="M237" s="58" t="s">
        <v>52</v>
      </c>
      <c r="N237" s="59"/>
    </row>
    <row r="238" spans="1:14" ht="16.5">
      <c r="A238" s="189" t="s">
        <v>91</v>
      </c>
      <c r="B238" s="190" t="s">
        <v>92</v>
      </c>
      <c r="C238" s="192">
        <f>SUM(C239:C244)</f>
        <v>1128</v>
      </c>
      <c r="D238" s="192">
        <f>SUM(D239:D244)</f>
        <v>883</v>
      </c>
      <c r="E238" s="187">
        <f t="shared" si="10"/>
        <v>78.28014184397163</v>
      </c>
      <c r="F238" s="192">
        <f>SUM(F239:F244)</f>
        <v>359</v>
      </c>
      <c r="G238" s="187">
        <f t="shared" si="11"/>
        <v>31.826241134751772</v>
      </c>
      <c r="H238" s="192">
        <f>SUM(H239:H244)</f>
        <v>272</v>
      </c>
      <c r="I238" s="187">
        <f t="shared" si="12"/>
        <v>75.76601671309191</v>
      </c>
      <c r="J238" s="30"/>
      <c r="K238" s="30"/>
      <c r="L238" s="30"/>
      <c r="M238" s="59">
        <v>6</v>
      </c>
      <c r="N238" s="59" t="s">
        <v>20</v>
      </c>
    </row>
    <row r="239" spans="1:14" ht="16.5">
      <c r="A239" s="42">
        <v>1</v>
      </c>
      <c r="B239" s="191" t="s">
        <v>679</v>
      </c>
      <c r="C239" s="56">
        <v>171</v>
      </c>
      <c r="D239" s="56">
        <v>63</v>
      </c>
      <c r="E239" s="57">
        <f t="shared" si="10"/>
        <v>36.84210526315789</v>
      </c>
      <c r="F239" s="56">
        <v>64</v>
      </c>
      <c r="G239" s="57">
        <f t="shared" si="11"/>
        <v>37.42690058479532</v>
      </c>
      <c r="H239" s="56">
        <v>32</v>
      </c>
      <c r="I239" s="57">
        <f t="shared" si="12"/>
        <v>50</v>
      </c>
      <c r="J239" s="30"/>
      <c r="K239" s="30"/>
      <c r="L239" s="30"/>
      <c r="M239" s="58" t="s">
        <v>52</v>
      </c>
      <c r="N239" s="59"/>
    </row>
    <row r="240" spans="1:14" ht="16.5">
      <c r="A240" s="42">
        <v>2</v>
      </c>
      <c r="B240" s="191" t="s">
        <v>680</v>
      </c>
      <c r="C240" s="56">
        <v>134</v>
      </c>
      <c r="D240" s="56">
        <v>99</v>
      </c>
      <c r="E240" s="57">
        <f t="shared" si="10"/>
        <v>73.88059701492537</v>
      </c>
      <c r="F240" s="56">
        <v>41</v>
      </c>
      <c r="G240" s="57">
        <f t="shared" si="11"/>
        <v>30.597014925373134</v>
      </c>
      <c r="H240" s="56">
        <v>25</v>
      </c>
      <c r="I240" s="57">
        <f t="shared" si="12"/>
        <v>60.97560975609756</v>
      </c>
      <c r="J240" s="30"/>
      <c r="K240" s="30"/>
      <c r="L240" s="30"/>
      <c r="M240" s="58" t="s">
        <v>52</v>
      </c>
      <c r="N240" s="59"/>
    </row>
    <row r="241" spans="1:14" ht="16.5">
      <c r="A241" s="42">
        <v>3</v>
      </c>
      <c r="B241" s="191" t="s">
        <v>681</v>
      </c>
      <c r="C241" s="56">
        <v>231</v>
      </c>
      <c r="D241" s="56">
        <v>202</v>
      </c>
      <c r="E241" s="57">
        <f t="shared" si="10"/>
        <v>87.44588744588745</v>
      </c>
      <c r="F241" s="56">
        <v>54</v>
      </c>
      <c r="G241" s="57">
        <f t="shared" si="11"/>
        <v>23.376623376623375</v>
      </c>
      <c r="H241" s="56">
        <v>34</v>
      </c>
      <c r="I241" s="57">
        <f t="shared" si="12"/>
        <v>62.96296296296296</v>
      </c>
      <c r="J241" s="30"/>
      <c r="K241" s="30"/>
      <c r="L241" s="30"/>
      <c r="M241" s="58" t="s">
        <v>52</v>
      </c>
      <c r="N241" s="59"/>
    </row>
    <row r="242" spans="1:14" s="1" customFormat="1" ht="16.5">
      <c r="A242" s="42">
        <v>4</v>
      </c>
      <c r="B242" s="191" t="s">
        <v>682</v>
      </c>
      <c r="C242" s="56">
        <v>300</v>
      </c>
      <c r="D242" s="56">
        <v>227</v>
      </c>
      <c r="E242" s="57">
        <f t="shared" si="10"/>
        <v>75.66666666666667</v>
      </c>
      <c r="F242" s="56">
        <v>79</v>
      </c>
      <c r="G242" s="57">
        <f t="shared" si="11"/>
        <v>26.333333333333332</v>
      </c>
      <c r="H242" s="56">
        <v>60</v>
      </c>
      <c r="I242" s="57">
        <f t="shared" si="12"/>
        <v>75.9493670886076</v>
      </c>
      <c r="J242" s="30"/>
      <c r="K242" s="30"/>
      <c r="L242" s="30"/>
      <c r="M242" s="58" t="s">
        <v>52</v>
      </c>
      <c r="N242" s="59"/>
    </row>
    <row r="243" spans="1:14" ht="16.5">
      <c r="A243" s="42">
        <v>5</v>
      </c>
      <c r="B243" s="191" t="s">
        <v>683</v>
      </c>
      <c r="C243" s="56">
        <v>200</v>
      </c>
      <c r="D243" s="56">
        <v>200</v>
      </c>
      <c r="E243" s="57">
        <f t="shared" si="10"/>
        <v>100</v>
      </c>
      <c r="F243" s="56">
        <v>80</v>
      </c>
      <c r="G243" s="57">
        <f t="shared" si="11"/>
        <v>40</v>
      </c>
      <c r="H243" s="56">
        <v>80</v>
      </c>
      <c r="I243" s="57">
        <f t="shared" si="12"/>
        <v>100</v>
      </c>
      <c r="J243" s="30"/>
      <c r="K243" s="30"/>
      <c r="L243" s="30"/>
      <c r="M243" s="58" t="s">
        <v>52</v>
      </c>
      <c r="N243" s="59"/>
    </row>
    <row r="244" spans="1:14" ht="16.5">
      <c r="A244" s="42">
        <v>6</v>
      </c>
      <c r="B244" s="191" t="s">
        <v>684</v>
      </c>
      <c r="C244" s="56">
        <v>92</v>
      </c>
      <c r="D244" s="56">
        <v>92</v>
      </c>
      <c r="E244" s="57">
        <f t="shared" si="10"/>
        <v>100</v>
      </c>
      <c r="F244" s="56">
        <v>41</v>
      </c>
      <c r="G244" s="57">
        <f t="shared" si="11"/>
        <v>44.565217391304344</v>
      </c>
      <c r="H244" s="56">
        <v>41</v>
      </c>
      <c r="I244" s="57">
        <f t="shared" si="12"/>
        <v>100</v>
      </c>
      <c r="J244" s="30"/>
      <c r="K244" s="30"/>
      <c r="L244" s="30"/>
      <c r="M244" s="58" t="s">
        <v>52</v>
      </c>
      <c r="N244" s="59"/>
    </row>
    <row r="245" spans="1:14" ht="16.5">
      <c r="A245" s="189" t="s">
        <v>93</v>
      </c>
      <c r="B245" s="190" t="s">
        <v>94</v>
      </c>
      <c r="C245" s="192">
        <f>SUM(C246:C257)</f>
        <v>1458</v>
      </c>
      <c r="D245" s="192">
        <f>SUM(D246:D257)</f>
        <v>556</v>
      </c>
      <c r="E245" s="187">
        <f t="shared" si="10"/>
        <v>38.13443072702332</v>
      </c>
      <c r="F245" s="192">
        <f>SUM(F246:F257)</f>
        <v>215</v>
      </c>
      <c r="G245" s="187">
        <f t="shared" si="11"/>
        <v>14.746227709190673</v>
      </c>
      <c r="H245" s="192">
        <f>SUM(H246:H257)</f>
        <v>87</v>
      </c>
      <c r="I245" s="187">
        <f t="shared" si="12"/>
        <v>40.46511627906977</v>
      </c>
      <c r="J245" s="30"/>
      <c r="K245" s="30"/>
      <c r="L245" s="30"/>
      <c r="M245" s="59">
        <v>5</v>
      </c>
      <c r="N245" s="59" t="s">
        <v>24</v>
      </c>
    </row>
    <row r="246" spans="1:14" ht="16.5">
      <c r="A246" s="30">
        <v>1</v>
      </c>
      <c r="B246" s="55" t="s">
        <v>685</v>
      </c>
      <c r="C246" s="56">
        <v>65</v>
      </c>
      <c r="D246" s="56">
        <v>65</v>
      </c>
      <c r="E246" s="57">
        <f t="shared" si="10"/>
        <v>100</v>
      </c>
      <c r="F246" s="56">
        <v>25</v>
      </c>
      <c r="G246" s="57">
        <f t="shared" si="11"/>
        <v>38.46153846153847</v>
      </c>
      <c r="H246" s="56">
        <v>25</v>
      </c>
      <c r="I246" s="57">
        <f t="shared" si="12"/>
        <v>100</v>
      </c>
      <c r="J246" s="30"/>
      <c r="K246" s="30"/>
      <c r="L246" s="30"/>
      <c r="M246" s="58" t="s">
        <v>52</v>
      </c>
      <c r="N246" s="59"/>
    </row>
    <row r="247" spans="1:14" ht="16.5">
      <c r="A247" s="30">
        <v>2</v>
      </c>
      <c r="B247" s="55" t="s">
        <v>686</v>
      </c>
      <c r="C247" s="56">
        <v>105</v>
      </c>
      <c r="D247" s="56">
        <v>17</v>
      </c>
      <c r="E247" s="57">
        <f t="shared" si="10"/>
        <v>16.19047619047619</v>
      </c>
      <c r="F247" s="56">
        <v>16</v>
      </c>
      <c r="G247" s="57">
        <f t="shared" si="11"/>
        <v>15.238095238095239</v>
      </c>
      <c r="H247" s="56">
        <v>11</v>
      </c>
      <c r="I247" s="57">
        <f t="shared" si="12"/>
        <v>68.75</v>
      </c>
      <c r="J247" s="30" t="s">
        <v>52</v>
      </c>
      <c r="K247" s="30"/>
      <c r="L247" s="30"/>
      <c r="M247" s="58" t="s">
        <v>52</v>
      </c>
      <c r="N247" s="59"/>
    </row>
    <row r="248" spans="1:14" ht="16.5">
      <c r="A248" s="30">
        <v>3</v>
      </c>
      <c r="B248" s="55" t="s">
        <v>687</v>
      </c>
      <c r="C248" s="56">
        <v>137</v>
      </c>
      <c r="D248" s="56">
        <v>77</v>
      </c>
      <c r="E248" s="57">
        <f t="shared" si="10"/>
        <v>56.20437956204379</v>
      </c>
      <c r="F248" s="56">
        <v>30</v>
      </c>
      <c r="G248" s="57">
        <f t="shared" si="11"/>
        <v>21.897810218978105</v>
      </c>
      <c r="H248" s="56">
        <v>20</v>
      </c>
      <c r="I248" s="57">
        <f t="shared" si="12"/>
        <v>66.66666666666666</v>
      </c>
      <c r="J248" s="30"/>
      <c r="K248" s="30"/>
      <c r="L248" s="30"/>
      <c r="M248" s="58" t="s">
        <v>52</v>
      </c>
      <c r="N248" s="59"/>
    </row>
    <row r="249" spans="1:14" ht="16.5">
      <c r="A249" s="30">
        <v>4</v>
      </c>
      <c r="B249" s="55" t="s">
        <v>688</v>
      </c>
      <c r="C249" s="56">
        <v>78</v>
      </c>
      <c r="D249" s="56">
        <v>25</v>
      </c>
      <c r="E249" s="57">
        <f t="shared" si="10"/>
        <v>32.05128205128205</v>
      </c>
      <c r="F249" s="56">
        <v>20</v>
      </c>
      <c r="G249" s="57">
        <f t="shared" si="11"/>
        <v>25.64102564102564</v>
      </c>
      <c r="H249" s="56">
        <v>6</v>
      </c>
      <c r="I249" s="57">
        <f t="shared" si="12"/>
        <v>30</v>
      </c>
      <c r="J249" s="30"/>
      <c r="K249" s="30"/>
      <c r="L249" s="30"/>
      <c r="M249" s="58" t="s">
        <v>52</v>
      </c>
      <c r="N249" s="59"/>
    </row>
    <row r="250" spans="1:14" ht="16.5">
      <c r="A250" s="30">
        <v>5</v>
      </c>
      <c r="B250" s="55" t="s">
        <v>672</v>
      </c>
      <c r="C250" s="56">
        <v>75</v>
      </c>
      <c r="D250" s="56">
        <v>27</v>
      </c>
      <c r="E250" s="57">
        <f t="shared" si="10"/>
        <v>36</v>
      </c>
      <c r="F250" s="56">
        <v>20</v>
      </c>
      <c r="G250" s="57">
        <f t="shared" si="11"/>
        <v>26.666666666666668</v>
      </c>
      <c r="H250" s="56">
        <v>8</v>
      </c>
      <c r="I250" s="57">
        <f t="shared" si="12"/>
        <v>40</v>
      </c>
      <c r="J250" s="30"/>
      <c r="K250" s="30"/>
      <c r="L250" s="30"/>
      <c r="M250" s="58" t="s">
        <v>52</v>
      </c>
      <c r="N250" s="59"/>
    </row>
    <row r="251" spans="1:14" ht="16.5">
      <c r="A251" s="30">
        <v>6</v>
      </c>
      <c r="B251" s="55" t="s">
        <v>689</v>
      </c>
      <c r="C251" s="56">
        <v>109</v>
      </c>
      <c r="D251" s="56">
        <v>10</v>
      </c>
      <c r="E251" s="57">
        <f t="shared" si="10"/>
        <v>9.174311926605505</v>
      </c>
      <c r="F251" s="56">
        <v>12</v>
      </c>
      <c r="G251" s="57">
        <f t="shared" si="11"/>
        <v>11.009174311926607</v>
      </c>
      <c r="H251" s="56">
        <v>1</v>
      </c>
      <c r="I251" s="57">
        <f t="shared" si="12"/>
        <v>8.333333333333332</v>
      </c>
      <c r="J251" s="30"/>
      <c r="K251" s="30"/>
      <c r="L251" s="30"/>
      <c r="M251" s="30"/>
      <c r="N251" s="59"/>
    </row>
    <row r="252" spans="1:14" ht="16.5">
      <c r="A252" s="30">
        <v>7</v>
      </c>
      <c r="B252" s="55" t="s">
        <v>690</v>
      </c>
      <c r="C252" s="56">
        <v>250</v>
      </c>
      <c r="D252" s="56">
        <v>26</v>
      </c>
      <c r="E252" s="57">
        <f t="shared" si="10"/>
        <v>10.4</v>
      </c>
      <c r="F252" s="56">
        <v>22</v>
      </c>
      <c r="G252" s="57">
        <f t="shared" si="11"/>
        <v>8.799999999999999</v>
      </c>
      <c r="H252" s="56">
        <v>1</v>
      </c>
      <c r="I252" s="57">
        <f t="shared" si="12"/>
        <v>4.545454545454546</v>
      </c>
      <c r="J252" s="30"/>
      <c r="K252" s="30"/>
      <c r="L252" s="30"/>
      <c r="M252" s="30"/>
      <c r="N252" s="59"/>
    </row>
    <row r="253" spans="1:14" ht="16.5">
      <c r="A253" s="30">
        <v>8</v>
      </c>
      <c r="B253" s="55" t="s">
        <v>691</v>
      </c>
      <c r="C253" s="56">
        <v>220</v>
      </c>
      <c r="D253" s="56">
        <v>22</v>
      </c>
      <c r="E253" s="57">
        <f t="shared" si="10"/>
        <v>10</v>
      </c>
      <c r="F253" s="56">
        <v>26</v>
      </c>
      <c r="G253" s="57">
        <f t="shared" si="11"/>
        <v>11.818181818181818</v>
      </c>
      <c r="H253" s="56">
        <v>2</v>
      </c>
      <c r="I253" s="57">
        <f t="shared" si="12"/>
        <v>7.6923076923076925</v>
      </c>
      <c r="J253" s="30"/>
      <c r="K253" s="30"/>
      <c r="L253" s="30"/>
      <c r="M253" s="30"/>
      <c r="N253" s="59"/>
    </row>
    <row r="254" spans="1:14" ht="16.5">
      <c r="A254" s="30">
        <v>9</v>
      </c>
      <c r="B254" s="55" t="s">
        <v>692</v>
      </c>
      <c r="C254" s="56">
        <v>43</v>
      </c>
      <c r="D254" s="56">
        <v>4</v>
      </c>
      <c r="E254" s="57">
        <f t="shared" si="10"/>
        <v>9.30232558139535</v>
      </c>
      <c r="F254" s="56">
        <v>4</v>
      </c>
      <c r="G254" s="57">
        <f t="shared" si="11"/>
        <v>9.30232558139535</v>
      </c>
      <c r="H254" s="56">
        <v>1</v>
      </c>
      <c r="I254" s="57">
        <f t="shared" si="12"/>
        <v>25</v>
      </c>
      <c r="J254" s="30"/>
      <c r="K254" s="30"/>
      <c r="L254" s="30"/>
      <c r="M254" s="30"/>
      <c r="N254" s="59"/>
    </row>
    <row r="255" spans="1:14" s="1" customFormat="1" ht="16.5">
      <c r="A255" s="30">
        <v>10</v>
      </c>
      <c r="B255" s="55" t="s">
        <v>693</v>
      </c>
      <c r="C255" s="56">
        <v>91</v>
      </c>
      <c r="D255" s="56">
        <v>47</v>
      </c>
      <c r="E255" s="57">
        <f t="shared" si="10"/>
        <v>51.64835164835166</v>
      </c>
      <c r="F255" s="56">
        <v>10</v>
      </c>
      <c r="G255" s="57">
        <f t="shared" si="11"/>
        <v>10.989010989010989</v>
      </c>
      <c r="H255" s="56">
        <v>5</v>
      </c>
      <c r="I255" s="57">
        <f t="shared" si="12"/>
        <v>50</v>
      </c>
      <c r="J255" s="30"/>
      <c r="K255" s="30"/>
      <c r="L255" s="30"/>
      <c r="M255" s="30"/>
      <c r="N255" s="59"/>
    </row>
    <row r="256" spans="1:14" ht="16.5">
      <c r="A256" s="30">
        <v>11</v>
      </c>
      <c r="B256" s="55" t="s">
        <v>315</v>
      </c>
      <c r="C256" s="56">
        <v>124</v>
      </c>
      <c r="D256" s="56">
        <v>90</v>
      </c>
      <c r="E256" s="57">
        <f t="shared" si="10"/>
        <v>72.58064516129032</v>
      </c>
      <c r="F256" s="56">
        <v>13</v>
      </c>
      <c r="G256" s="57">
        <f t="shared" si="11"/>
        <v>10.483870967741936</v>
      </c>
      <c r="H256" s="56">
        <v>4</v>
      </c>
      <c r="I256" s="57">
        <f t="shared" si="12"/>
        <v>30.76923076923077</v>
      </c>
      <c r="J256" s="30"/>
      <c r="K256" s="30"/>
      <c r="L256" s="30"/>
      <c r="M256" s="30"/>
      <c r="N256" s="59"/>
    </row>
    <row r="257" spans="1:14" ht="16.5">
      <c r="A257" s="30">
        <v>12</v>
      </c>
      <c r="B257" s="55" t="s">
        <v>694</v>
      </c>
      <c r="C257" s="56">
        <v>161</v>
      </c>
      <c r="D257" s="56">
        <v>146</v>
      </c>
      <c r="E257" s="57">
        <f t="shared" si="10"/>
        <v>90.6832298136646</v>
      </c>
      <c r="F257" s="56">
        <v>17</v>
      </c>
      <c r="G257" s="57">
        <f t="shared" si="11"/>
        <v>10.559006211180124</v>
      </c>
      <c r="H257" s="56">
        <v>3</v>
      </c>
      <c r="I257" s="57">
        <f t="shared" si="12"/>
        <v>17.647058823529413</v>
      </c>
      <c r="J257" s="30"/>
      <c r="K257" s="30"/>
      <c r="L257" s="30"/>
      <c r="M257" s="30"/>
      <c r="N257" s="59"/>
    </row>
    <row r="258" spans="1:14" ht="16.5">
      <c r="A258" s="189" t="s">
        <v>167</v>
      </c>
      <c r="B258" s="190" t="s">
        <v>95</v>
      </c>
      <c r="C258" s="192">
        <f>SUM(C259:C263)</f>
        <v>1281</v>
      </c>
      <c r="D258" s="192">
        <f>SUM(D259:D263)</f>
        <v>285</v>
      </c>
      <c r="E258" s="187">
        <f t="shared" si="10"/>
        <v>22.24824355971897</v>
      </c>
      <c r="F258" s="192">
        <f>SUM(F259:F263)</f>
        <v>161</v>
      </c>
      <c r="G258" s="187">
        <f t="shared" si="11"/>
        <v>12.568306010928962</v>
      </c>
      <c r="H258" s="192">
        <f>SUM(H259:H263)</f>
        <v>56</v>
      </c>
      <c r="I258" s="187">
        <f t="shared" si="12"/>
        <v>34.78260869565217</v>
      </c>
      <c r="J258" s="30"/>
      <c r="K258" s="30"/>
      <c r="L258" s="30"/>
      <c r="M258" s="59">
        <v>3</v>
      </c>
      <c r="N258" s="59" t="s">
        <v>24</v>
      </c>
    </row>
    <row r="259" spans="1:14" ht="16.5">
      <c r="A259" s="42">
        <v>1</v>
      </c>
      <c r="B259" s="191" t="s">
        <v>96</v>
      </c>
      <c r="C259" s="56">
        <v>180</v>
      </c>
      <c r="D259" s="56">
        <v>44</v>
      </c>
      <c r="E259" s="57">
        <f t="shared" si="10"/>
        <v>24.444444444444443</v>
      </c>
      <c r="F259" s="56">
        <v>31</v>
      </c>
      <c r="G259" s="57">
        <f t="shared" si="11"/>
        <v>17.22222222222222</v>
      </c>
      <c r="H259" s="56">
        <v>19</v>
      </c>
      <c r="I259" s="57">
        <f t="shared" si="12"/>
        <v>61.29032258064516</v>
      </c>
      <c r="J259" s="30" t="s">
        <v>52</v>
      </c>
      <c r="K259" s="30"/>
      <c r="L259" s="30"/>
      <c r="M259" s="30" t="s">
        <v>52</v>
      </c>
      <c r="N259" s="59"/>
    </row>
    <row r="260" spans="1:14" ht="16.5">
      <c r="A260" s="42">
        <v>2</v>
      </c>
      <c r="B260" s="191" t="s">
        <v>97</v>
      </c>
      <c r="C260" s="56">
        <v>405</v>
      </c>
      <c r="D260" s="56">
        <v>95</v>
      </c>
      <c r="E260" s="57">
        <f t="shared" si="10"/>
        <v>23.456790123456788</v>
      </c>
      <c r="F260" s="56">
        <v>61</v>
      </c>
      <c r="G260" s="57">
        <f t="shared" si="11"/>
        <v>15.06172839506173</v>
      </c>
      <c r="H260" s="56">
        <v>37</v>
      </c>
      <c r="I260" s="57">
        <f t="shared" si="12"/>
        <v>60.65573770491803</v>
      </c>
      <c r="J260" s="30" t="s">
        <v>52</v>
      </c>
      <c r="K260" s="30"/>
      <c r="L260" s="30"/>
      <c r="M260" s="30" t="s">
        <v>52</v>
      </c>
      <c r="N260" s="59"/>
    </row>
    <row r="261" spans="1:14" ht="16.5">
      <c r="A261" s="42">
        <v>3</v>
      </c>
      <c r="B261" s="191" t="s">
        <v>98</v>
      </c>
      <c r="C261" s="56">
        <v>86</v>
      </c>
      <c r="D261" s="56">
        <v>19</v>
      </c>
      <c r="E261" s="57">
        <f t="shared" si="10"/>
        <v>22.093023255813954</v>
      </c>
      <c r="F261" s="56">
        <v>18</v>
      </c>
      <c r="G261" s="57">
        <f t="shared" si="11"/>
        <v>20.930232558139537</v>
      </c>
      <c r="H261" s="56">
        <v>0</v>
      </c>
      <c r="I261" s="57">
        <f t="shared" si="12"/>
        <v>0</v>
      </c>
      <c r="J261" s="30"/>
      <c r="K261" s="30"/>
      <c r="L261" s="30"/>
      <c r="M261" s="30" t="s">
        <v>52</v>
      </c>
      <c r="N261" s="59"/>
    </row>
    <row r="262" spans="1:14" ht="16.5">
      <c r="A262" s="42">
        <v>4</v>
      </c>
      <c r="B262" s="191" t="s">
        <v>99</v>
      </c>
      <c r="C262" s="56">
        <v>495</v>
      </c>
      <c r="D262" s="56">
        <v>92</v>
      </c>
      <c r="E262" s="57">
        <f t="shared" si="10"/>
        <v>18.585858585858585</v>
      </c>
      <c r="F262" s="56">
        <v>49</v>
      </c>
      <c r="G262" s="57">
        <f t="shared" si="11"/>
        <v>9.8989898989899</v>
      </c>
      <c r="H262" s="56">
        <v>0</v>
      </c>
      <c r="I262" s="57">
        <f t="shared" si="12"/>
        <v>0</v>
      </c>
      <c r="J262" s="30"/>
      <c r="K262" s="30"/>
      <c r="L262" s="30"/>
      <c r="M262" s="30"/>
      <c r="N262" s="59"/>
    </row>
    <row r="263" spans="1:14" ht="16.5">
      <c r="A263" s="42">
        <v>5</v>
      </c>
      <c r="B263" s="191" t="s">
        <v>100</v>
      </c>
      <c r="C263" s="56">
        <v>115</v>
      </c>
      <c r="D263" s="56">
        <v>35</v>
      </c>
      <c r="E263" s="57">
        <f t="shared" si="10"/>
        <v>30.434782608695656</v>
      </c>
      <c r="F263" s="56">
        <v>2</v>
      </c>
      <c r="G263" s="57">
        <f t="shared" si="11"/>
        <v>1.7391304347826086</v>
      </c>
      <c r="H263" s="56">
        <v>0</v>
      </c>
      <c r="I263" s="57">
        <f t="shared" si="12"/>
        <v>0</v>
      </c>
      <c r="J263" s="30"/>
      <c r="K263" s="30"/>
      <c r="L263" s="30"/>
      <c r="M263" s="30"/>
      <c r="N263" s="59"/>
    </row>
    <row r="264" spans="1:21" s="169" customFormat="1" ht="16.5">
      <c r="A264" s="60" t="s">
        <v>244</v>
      </c>
      <c r="B264" s="61" t="s">
        <v>245</v>
      </c>
      <c r="C264" s="62">
        <f>+C265+C278+C286+C292+C297+C303+C310+C319+C333+C341+C358+C363+C376+C407+C425+C435+C446+C457+C467+C476+C485+C490+C500+C513+C529+C555+C570+C590+C606</f>
        <v>55646</v>
      </c>
      <c r="D264" s="62">
        <f>+D265+D278+D286+D292+D297+D303+D310+D319+D333+D341+D358+D363+D376+D407+D425+D435+D446+D457+D467+D476+D485+D490+D500+D513+D529+D555+D570+D590+D606</f>
        <v>27277</v>
      </c>
      <c r="E264" s="193">
        <f t="shared" si="10"/>
        <v>49.01879739783632</v>
      </c>
      <c r="F264" s="62">
        <f>+F265+F278+F286+F292+F297+F303+F310+F319+F333+F341+F358+F363+F376+F407+F425+F435+F446+F457+F467+F476+F485+F490+F500+F513+F529+F555+F570+F590+F606</f>
        <v>3789</v>
      </c>
      <c r="G264" s="193">
        <f t="shared" si="11"/>
        <v>6.809114761168818</v>
      </c>
      <c r="H264" s="62">
        <f>+H265+H278+H286+H292+H297+H303+H310+H319+H333+H341+H358+H363+H376+H407+H425+H435+H446+H457+H467+H476+H485+H490+H500+H513+H529+H555+H570+H590+H606</f>
        <v>2546</v>
      </c>
      <c r="I264" s="63">
        <v>67.28</v>
      </c>
      <c r="J264" s="60"/>
      <c r="K264" s="60"/>
      <c r="L264" s="60"/>
      <c r="M264" s="62">
        <f>+M265+M278+M286+M292+M297+M303+M310+M319+M333+M341+M358+M363+M376+M407+M425+M435+M446+M457+M467+M476+M485+M490+M500+M513+M529+M555+M570+M590+M606</f>
        <v>66</v>
      </c>
      <c r="N264" s="60"/>
      <c r="O264" s="170"/>
      <c r="P264" s="170"/>
      <c r="Q264" s="171"/>
      <c r="R264" s="170"/>
      <c r="S264" s="172"/>
      <c r="T264" s="170"/>
      <c r="U264" s="173"/>
    </row>
    <row r="265" spans="1:21" s="1" customFormat="1" ht="16.5">
      <c r="A265" s="60" t="s">
        <v>21</v>
      </c>
      <c r="B265" s="61" t="s">
        <v>460</v>
      </c>
      <c r="C265" s="62">
        <f>SUM(C266:C277)</f>
        <v>1893</v>
      </c>
      <c r="D265" s="62">
        <f>SUM(D266:D277)</f>
        <v>872</v>
      </c>
      <c r="E265" s="64">
        <f>+D265*100/C265</f>
        <v>46.06444796619123</v>
      </c>
      <c r="F265" s="62">
        <f>SUM(F266:F277)</f>
        <v>388</v>
      </c>
      <c r="G265" s="193">
        <f t="shared" si="11"/>
        <v>20.496566296883252</v>
      </c>
      <c r="H265" s="62">
        <f>SUM(H266:H277)</f>
        <v>231</v>
      </c>
      <c r="I265" s="64">
        <f>+H265*100/F265</f>
        <v>59.5360824742268</v>
      </c>
      <c r="J265" s="60"/>
      <c r="K265" s="60"/>
      <c r="L265" s="60"/>
      <c r="M265" s="60">
        <v>7</v>
      </c>
      <c r="N265" s="60" t="s">
        <v>20</v>
      </c>
      <c r="O265" s="170"/>
      <c r="P265" s="170"/>
      <c r="Q265" s="171"/>
      <c r="R265" s="170"/>
      <c r="S265" s="171"/>
      <c r="T265" s="170"/>
      <c r="U265" s="171"/>
    </row>
    <row r="266" spans="1:21" ht="16.5">
      <c r="A266" s="21">
        <v>1</v>
      </c>
      <c r="B266" s="22" t="s">
        <v>695</v>
      </c>
      <c r="C266" s="23">
        <v>159</v>
      </c>
      <c r="D266" s="23">
        <v>147</v>
      </c>
      <c r="E266" s="65">
        <f>+D266*100/C266</f>
        <v>92.45283018867924</v>
      </c>
      <c r="F266" s="23">
        <v>64</v>
      </c>
      <c r="G266" s="57">
        <f t="shared" si="11"/>
        <v>40.25157232704403</v>
      </c>
      <c r="H266" s="23">
        <v>64</v>
      </c>
      <c r="I266" s="65">
        <f aca="true" t="shared" si="13" ref="I266:I277">+H266*100/F266</f>
        <v>100</v>
      </c>
      <c r="J266" s="66"/>
      <c r="K266" s="66"/>
      <c r="L266" s="66"/>
      <c r="M266" s="66" t="s">
        <v>52</v>
      </c>
      <c r="N266" s="66"/>
      <c r="O266" s="194"/>
      <c r="P266" s="194"/>
      <c r="Q266" s="194"/>
      <c r="R266" s="194"/>
      <c r="S266" s="194"/>
      <c r="T266" s="194"/>
      <c r="U266" s="194"/>
    </row>
    <row r="267" spans="1:14" ht="16.5">
      <c r="A267" s="21">
        <v>2</v>
      </c>
      <c r="B267" s="22" t="s">
        <v>696</v>
      </c>
      <c r="C267" s="23">
        <v>187</v>
      </c>
      <c r="D267" s="23">
        <v>177</v>
      </c>
      <c r="E267" s="24">
        <f aca="true" t="shared" si="14" ref="E267:E330">D267/C267*100</f>
        <v>94.6524064171123</v>
      </c>
      <c r="F267" s="23">
        <v>59</v>
      </c>
      <c r="G267" s="57">
        <f t="shared" si="11"/>
        <v>31.550802139037433</v>
      </c>
      <c r="H267" s="23">
        <v>59</v>
      </c>
      <c r="I267" s="65">
        <f t="shared" si="13"/>
        <v>100</v>
      </c>
      <c r="J267" s="26"/>
      <c r="K267" s="26"/>
      <c r="L267" s="26"/>
      <c r="M267" s="26" t="s">
        <v>52</v>
      </c>
      <c r="N267" s="26"/>
    </row>
    <row r="268" spans="1:14" ht="16.5">
      <c r="A268" s="21">
        <v>3</v>
      </c>
      <c r="B268" s="22" t="s">
        <v>697</v>
      </c>
      <c r="C268" s="23">
        <v>139</v>
      </c>
      <c r="D268" s="23">
        <v>2</v>
      </c>
      <c r="E268" s="24">
        <f t="shared" si="14"/>
        <v>1.4388489208633095</v>
      </c>
      <c r="F268" s="23">
        <v>34</v>
      </c>
      <c r="G268" s="57">
        <f t="shared" si="11"/>
        <v>24.46043165467626</v>
      </c>
      <c r="H268" s="23">
        <v>0</v>
      </c>
      <c r="I268" s="65">
        <f t="shared" si="13"/>
        <v>0</v>
      </c>
      <c r="J268" s="26"/>
      <c r="K268" s="26"/>
      <c r="L268" s="26"/>
      <c r="M268" s="26" t="s">
        <v>52</v>
      </c>
      <c r="N268" s="26"/>
    </row>
    <row r="269" spans="1:14" ht="16.5">
      <c r="A269" s="21">
        <v>4</v>
      </c>
      <c r="B269" s="22" t="s">
        <v>698</v>
      </c>
      <c r="C269" s="23">
        <v>169</v>
      </c>
      <c r="D269" s="23">
        <v>4</v>
      </c>
      <c r="E269" s="24">
        <f t="shared" si="14"/>
        <v>2.366863905325444</v>
      </c>
      <c r="F269" s="23">
        <v>40</v>
      </c>
      <c r="G269" s="57">
        <f t="shared" si="11"/>
        <v>23.668639053254438</v>
      </c>
      <c r="H269" s="23">
        <v>1</v>
      </c>
      <c r="I269" s="65">
        <f t="shared" si="13"/>
        <v>2.5</v>
      </c>
      <c r="J269" s="30"/>
      <c r="K269" s="30"/>
      <c r="L269" s="30"/>
      <c r="M269" s="30" t="s">
        <v>52</v>
      </c>
      <c r="N269" s="30"/>
    </row>
    <row r="270" spans="1:14" ht="16.5">
      <c r="A270" s="21">
        <v>5</v>
      </c>
      <c r="B270" s="22" t="s">
        <v>699</v>
      </c>
      <c r="C270" s="23">
        <v>66</v>
      </c>
      <c r="D270" s="23">
        <v>0</v>
      </c>
      <c r="E270" s="24">
        <f t="shared" si="14"/>
        <v>0</v>
      </c>
      <c r="F270" s="23">
        <v>15</v>
      </c>
      <c r="G270" s="57">
        <f t="shared" si="11"/>
        <v>22.727272727272727</v>
      </c>
      <c r="H270" s="23">
        <v>0</v>
      </c>
      <c r="I270" s="65">
        <f t="shared" si="13"/>
        <v>0</v>
      </c>
      <c r="J270" s="26"/>
      <c r="K270" s="26"/>
      <c r="L270" s="26"/>
      <c r="M270" s="26" t="s">
        <v>52</v>
      </c>
      <c r="N270" s="25"/>
    </row>
    <row r="271" spans="1:14" s="1" customFormat="1" ht="16.5">
      <c r="A271" s="21">
        <v>6</v>
      </c>
      <c r="B271" s="22" t="s">
        <v>700</v>
      </c>
      <c r="C271" s="23">
        <v>148</v>
      </c>
      <c r="D271" s="23">
        <v>138</v>
      </c>
      <c r="E271" s="24">
        <f t="shared" si="14"/>
        <v>93.24324324324324</v>
      </c>
      <c r="F271" s="23">
        <v>26</v>
      </c>
      <c r="G271" s="57">
        <f t="shared" si="11"/>
        <v>17.56756756756757</v>
      </c>
      <c r="H271" s="23">
        <v>26</v>
      </c>
      <c r="I271" s="65">
        <f t="shared" si="13"/>
        <v>100</v>
      </c>
      <c r="J271" s="26" t="s">
        <v>52</v>
      </c>
      <c r="K271" s="26"/>
      <c r="L271" s="26"/>
      <c r="M271" s="26" t="s">
        <v>52</v>
      </c>
      <c r="N271" s="25"/>
    </row>
    <row r="272" spans="1:14" ht="16.5">
      <c r="A272" s="21">
        <v>7</v>
      </c>
      <c r="B272" s="22" t="s">
        <v>701</v>
      </c>
      <c r="C272" s="23">
        <v>154</v>
      </c>
      <c r="D272" s="23">
        <v>4</v>
      </c>
      <c r="E272" s="24">
        <f t="shared" si="14"/>
        <v>2.5974025974025974</v>
      </c>
      <c r="F272" s="23">
        <v>30</v>
      </c>
      <c r="G272" s="57">
        <f t="shared" si="11"/>
        <v>19.480519480519483</v>
      </c>
      <c r="H272" s="23">
        <v>1</v>
      </c>
      <c r="I272" s="65">
        <f t="shared" si="13"/>
        <v>3.3333333333333335</v>
      </c>
      <c r="J272" s="26"/>
      <c r="K272" s="26"/>
      <c r="L272" s="26"/>
      <c r="M272" s="26"/>
      <c r="N272" s="25"/>
    </row>
    <row r="273" spans="1:14" ht="16.5">
      <c r="A273" s="21">
        <v>8</v>
      </c>
      <c r="B273" s="22" t="s">
        <v>702</v>
      </c>
      <c r="C273" s="23">
        <v>167</v>
      </c>
      <c r="D273" s="23">
        <v>124</v>
      </c>
      <c r="E273" s="24">
        <f t="shared" si="14"/>
        <v>74.25149700598801</v>
      </c>
      <c r="F273" s="23">
        <v>32</v>
      </c>
      <c r="G273" s="57">
        <f t="shared" si="11"/>
        <v>19.16167664670659</v>
      </c>
      <c r="H273" s="23">
        <v>32</v>
      </c>
      <c r="I273" s="65">
        <f t="shared" si="13"/>
        <v>100</v>
      </c>
      <c r="J273" s="26" t="s">
        <v>52</v>
      </c>
      <c r="K273" s="26"/>
      <c r="L273" s="26"/>
      <c r="M273" s="26" t="s">
        <v>52</v>
      </c>
      <c r="N273" s="25"/>
    </row>
    <row r="274" spans="1:14" ht="16.5">
      <c r="A274" s="21">
        <v>9</v>
      </c>
      <c r="B274" s="22" t="s">
        <v>703</v>
      </c>
      <c r="C274" s="23">
        <v>230</v>
      </c>
      <c r="D274" s="23">
        <v>0</v>
      </c>
      <c r="E274" s="24">
        <f t="shared" si="14"/>
        <v>0</v>
      </c>
      <c r="F274" s="23">
        <v>38</v>
      </c>
      <c r="G274" s="57">
        <f t="shared" si="11"/>
        <v>16.52173913043478</v>
      </c>
      <c r="H274" s="23">
        <v>0</v>
      </c>
      <c r="I274" s="65">
        <f t="shared" si="13"/>
        <v>0</v>
      </c>
      <c r="J274" s="26"/>
      <c r="K274" s="26"/>
      <c r="L274" s="26"/>
      <c r="M274" s="26"/>
      <c r="N274" s="25"/>
    </row>
    <row r="275" spans="1:14" ht="16.5">
      <c r="A275" s="21">
        <v>10</v>
      </c>
      <c r="B275" s="22" t="s">
        <v>704</v>
      </c>
      <c r="C275" s="23">
        <v>110</v>
      </c>
      <c r="D275" s="23">
        <v>67</v>
      </c>
      <c r="E275" s="24">
        <f t="shared" si="14"/>
        <v>60.909090909090914</v>
      </c>
      <c r="F275" s="23">
        <v>15</v>
      </c>
      <c r="G275" s="57">
        <f t="shared" si="11"/>
        <v>13.636363636363635</v>
      </c>
      <c r="H275" s="23">
        <v>15</v>
      </c>
      <c r="I275" s="65">
        <f t="shared" si="13"/>
        <v>100</v>
      </c>
      <c r="J275" s="26"/>
      <c r="K275" s="26"/>
      <c r="L275" s="26"/>
      <c r="M275" s="26"/>
      <c r="N275" s="26"/>
    </row>
    <row r="276" spans="1:14" ht="16.5">
      <c r="A276" s="21">
        <v>11</v>
      </c>
      <c r="B276" s="22" t="s">
        <v>705</v>
      </c>
      <c r="C276" s="23">
        <v>182</v>
      </c>
      <c r="D276" s="23">
        <v>139</v>
      </c>
      <c r="E276" s="24">
        <f t="shared" si="14"/>
        <v>76.37362637362637</v>
      </c>
      <c r="F276" s="23">
        <v>23</v>
      </c>
      <c r="G276" s="57">
        <f t="shared" si="11"/>
        <v>12.637362637362637</v>
      </c>
      <c r="H276" s="23">
        <v>23</v>
      </c>
      <c r="I276" s="65">
        <f t="shared" si="13"/>
        <v>100</v>
      </c>
      <c r="J276" s="26"/>
      <c r="K276" s="26"/>
      <c r="L276" s="26"/>
      <c r="M276" s="26"/>
      <c r="N276" s="26"/>
    </row>
    <row r="277" spans="1:14" ht="16.5">
      <c r="A277" s="21">
        <v>12</v>
      </c>
      <c r="B277" s="22" t="s">
        <v>706</v>
      </c>
      <c r="C277" s="23">
        <v>182</v>
      </c>
      <c r="D277" s="23">
        <v>70</v>
      </c>
      <c r="E277" s="24">
        <f t="shared" si="14"/>
        <v>38.46153846153847</v>
      </c>
      <c r="F277" s="23">
        <v>12</v>
      </c>
      <c r="G277" s="57">
        <f t="shared" si="11"/>
        <v>6.593406593406594</v>
      </c>
      <c r="H277" s="23">
        <v>10</v>
      </c>
      <c r="I277" s="65">
        <f t="shared" si="13"/>
        <v>83.33333333333333</v>
      </c>
      <c r="J277" s="26"/>
      <c r="K277" s="26"/>
      <c r="L277" s="26"/>
      <c r="M277" s="26"/>
      <c r="N277" s="26"/>
    </row>
    <row r="278" spans="1:14" s="1" customFormat="1" ht="16.5">
      <c r="A278" s="25" t="s">
        <v>24</v>
      </c>
      <c r="B278" s="13" t="s">
        <v>461</v>
      </c>
      <c r="C278" s="67">
        <f>SUM(C279:C285)</f>
        <v>1100</v>
      </c>
      <c r="D278" s="67">
        <f>SUM(D279:D285)</f>
        <v>907</v>
      </c>
      <c r="E278" s="20">
        <f t="shared" si="14"/>
        <v>82.45454545454545</v>
      </c>
      <c r="F278" s="67">
        <f>SUM(F279:F285)</f>
        <v>226</v>
      </c>
      <c r="G278" s="193">
        <f t="shared" si="11"/>
        <v>20.545454545454543</v>
      </c>
      <c r="H278" s="67">
        <f>SUM(H279:H285)</f>
        <v>209</v>
      </c>
      <c r="I278" s="67">
        <f>SUM(I279:I285)</f>
        <v>583.0400000000001</v>
      </c>
      <c r="J278" s="25"/>
      <c r="K278" s="25"/>
      <c r="L278" s="25"/>
      <c r="M278" s="25">
        <v>4</v>
      </c>
      <c r="N278" s="25" t="s">
        <v>20</v>
      </c>
    </row>
    <row r="279" spans="1:14" ht="16.5">
      <c r="A279" s="26">
        <v>1</v>
      </c>
      <c r="B279" s="55" t="s">
        <v>707</v>
      </c>
      <c r="C279" s="23">
        <v>202</v>
      </c>
      <c r="D279" s="23">
        <v>200</v>
      </c>
      <c r="E279" s="24">
        <f t="shared" si="14"/>
        <v>99.00990099009901</v>
      </c>
      <c r="F279" s="23">
        <v>59</v>
      </c>
      <c r="G279" s="57">
        <f t="shared" si="11"/>
        <v>29.207920792079207</v>
      </c>
      <c r="H279" s="23">
        <v>58</v>
      </c>
      <c r="I279" s="24">
        <v>99</v>
      </c>
      <c r="J279" s="21"/>
      <c r="K279" s="21"/>
      <c r="L279" s="21"/>
      <c r="M279" s="21" t="s">
        <v>52</v>
      </c>
      <c r="N279" s="26"/>
    </row>
    <row r="280" spans="1:14" ht="16.5">
      <c r="A280" s="26">
        <v>2</v>
      </c>
      <c r="B280" s="55" t="s">
        <v>708</v>
      </c>
      <c r="C280" s="23">
        <v>290</v>
      </c>
      <c r="D280" s="23">
        <v>288</v>
      </c>
      <c r="E280" s="24">
        <f t="shared" si="14"/>
        <v>99.3103448275862</v>
      </c>
      <c r="F280" s="23">
        <v>87</v>
      </c>
      <c r="G280" s="57">
        <f t="shared" si="11"/>
        <v>30</v>
      </c>
      <c r="H280" s="23">
        <v>87</v>
      </c>
      <c r="I280" s="24">
        <v>100</v>
      </c>
      <c r="J280" s="21"/>
      <c r="K280" s="21"/>
      <c r="L280" s="21"/>
      <c r="M280" s="21" t="s">
        <v>52</v>
      </c>
      <c r="N280" s="26"/>
    </row>
    <row r="281" spans="1:14" ht="16.5">
      <c r="A281" s="26">
        <v>3</v>
      </c>
      <c r="B281" s="55" t="s">
        <v>709</v>
      </c>
      <c r="C281" s="23">
        <v>138</v>
      </c>
      <c r="D281" s="23">
        <v>138</v>
      </c>
      <c r="E281" s="24">
        <f t="shared" si="14"/>
        <v>100</v>
      </c>
      <c r="F281" s="23">
        <v>29</v>
      </c>
      <c r="G281" s="57">
        <f aca="true" t="shared" si="15" ref="G281:G344">F281/C281*100</f>
        <v>21.014492753623188</v>
      </c>
      <c r="H281" s="23">
        <v>29</v>
      </c>
      <c r="I281" s="24">
        <v>100</v>
      </c>
      <c r="J281" s="21"/>
      <c r="K281" s="21"/>
      <c r="L281" s="21"/>
      <c r="M281" s="21" t="s">
        <v>52</v>
      </c>
      <c r="N281" s="26"/>
    </row>
    <row r="282" spans="1:14" ht="16.5">
      <c r="A282" s="26">
        <v>4</v>
      </c>
      <c r="B282" s="55" t="s">
        <v>710</v>
      </c>
      <c r="C282" s="23">
        <v>146</v>
      </c>
      <c r="D282" s="23">
        <v>51</v>
      </c>
      <c r="E282" s="24">
        <f t="shared" si="14"/>
        <v>34.93150684931507</v>
      </c>
      <c r="F282" s="23">
        <v>15</v>
      </c>
      <c r="G282" s="57">
        <f t="shared" si="15"/>
        <v>10.273972602739725</v>
      </c>
      <c r="H282" s="23">
        <v>6</v>
      </c>
      <c r="I282" s="24">
        <v>40</v>
      </c>
      <c r="J282" s="21"/>
      <c r="K282" s="21"/>
      <c r="L282" s="21"/>
      <c r="M282" s="21"/>
      <c r="N282" s="26"/>
    </row>
    <row r="283" spans="1:14" ht="16.5">
      <c r="A283" s="26">
        <v>5</v>
      </c>
      <c r="B283" s="55" t="s">
        <v>711</v>
      </c>
      <c r="C283" s="23">
        <v>78</v>
      </c>
      <c r="D283" s="23">
        <v>37</v>
      </c>
      <c r="E283" s="24">
        <f t="shared" si="14"/>
        <v>47.43589743589743</v>
      </c>
      <c r="F283" s="23">
        <v>14</v>
      </c>
      <c r="G283" s="57">
        <f t="shared" si="15"/>
        <v>17.94871794871795</v>
      </c>
      <c r="H283" s="23">
        <v>12</v>
      </c>
      <c r="I283" s="24">
        <v>85.71</v>
      </c>
      <c r="J283" s="21" t="s">
        <v>52</v>
      </c>
      <c r="K283" s="21"/>
      <c r="L283" s="21"/>
      <c r="M283" s="21" t="s">
        <v>52</v>
      </c>
      <c r="N283" s="26"/>
    </row>
    <row r="284" spans="1:14" ht="16.5">
      <c r="A284" s="26">
        <v>6</v>
      </c>
      <c r="B284" s="55" t="s">
        <v>712</v>
      </c>
      <c r="C284" s="23">
        <v>105</v>
      </c>
      <c r="D284" s="23">
        <v>105</v>
      </c>
      <c r="E284" s="24">
        <f t="shared" si="14"/>
        <v>100</v>
      </c>
      <c r="F284" s="23">
        <v>10</v>
      </c>
      <c r="G284" s="57">
        <f t="shared" si="15"/>
        <v>9.523809523809524</v>
      </c>
      <c r="H284" s="23">
        <v>10</v>
      </c>
      <c r="I284" s="24">
        <v>100</v>
      </c>
      <c r="J284" s="21"/>
      <c r="K284" s="21"/>
      <c r="L284" s="21"/>
      <c r="M284" s="21"/>
      <c r="N284" s="26"/>
    </row>
    <row r="285" spans="1:14" ht="16.5">
      <c r="A285" s="26">
        <v>7</v>
      </c>
      <c r="B285" s="55" t="s">
        <v>713</v>
      </c>
      <c r="C285" s="23">
        <v>141</v>
      </c>
      <c r="D285" s="23">
        <v>88</v>
      </c>
      <c r="E285" s="24">
        <f t="shared" si="14"/>
        <v>62.4113475177305</v>
      </c>
      <c r="F285" s="23">
        <v>12</v>
      </c>
      <c r="G285" s="57">
        <f t="shared" si="15"/>
        <v>8.51063829787234</v>
      </c>
      <c r="H285" s="23">
        <v>7</v>
      </c>
      <c r="I285" s="24">
        <v>58.33</v>
      </c>
      <c r="J285" s="21"/>
      <c r="K285" s="21"/>
      <c r="L285" s="21"/>
      <c r="M285" s="21"/>
      <c r="N285" s="26"/>
    </row>
    <row r="286" spans="1:14" s="1" customFormat="1" ht="16.5">
      <c r="A286" s="25" t="s">
        <v>20</v>
      </c>
      <c r="B286" s="13" t="s">
        <v>462</v>
      </c>
      <c r="C286" s="67">
        <f>SUM(C287:C291)</f>
        <v>728</v>
      </c>
      <c r="D286" s="67">
        <f>SUM(D287:D291)</f>
        <v>724</v>
      </c>
      <c r="E286" s="20">
        <f t="shared" si="14"/>
        <v>99.45054945054946</v>
      </c>
      <c r="F286" s="67">
        <f>SUM(F287:F291)</f>
        <v>151</v>
      </c>
      <c r="G286" s="193">
        <f t="shared" si="15"/>
        <v>20.741758241758244</v>
      </c>
      <c r="H286" s="67">
        <f>SUM(H287:H291)</f>
        <v>150</v>
      </c>
      <c r="I286" s="68" t="s">
        <v>106</v>
      </c>
      <c r="J286" s="25"/>
      <c r="K286" s="25"/>
      <c r="L286" s="25"/>
      <c r="M286" s="25">
        <v>4</v>
      </c>
      <c r="N286" s="25" t="s">
        <v>20</v>
      </c>
    </row>
    <row r="287" spans="1:14" ht="16.5">
      <c r="A287" s="26">
        <v>1</v>
      </c>
      <c r="B287" s="69" t="s">
        <v>107</v>
      </c>
      <c r="C287" s="23">
        <v>116</v>
      </c>
      <c r="D287" s="23">
        <v>114</v>
      </c>
      <c r="E287" s="24">
        <f t="shared" si="14"/>
        <v>98.27586206896551</v>
      </c>
      <c r="F287" s="23">
        <v>16</v>
      </c>
      <c r="G287" s="57">
        <f t="shared" si="15"/>
        <v>13.793103448275861</v>
      </c>
      <c r="H287" s="23">
        <v>16</v>
      </c>
      <c r="I287" s="24">
        <v>100</v>
      </c>
      <c r="J287" s="21" t="s">
        <v>52</v>
      </c>
      <c r="K287" s="21" t="s">
        <v>52</v>
      </c>
      <c r="L287" s="21"/>
      <c r="M287" s="21"/>
      <c r="N287" s="26"/>
    </row>
    <row r="288" spans="1:14" ht="16.5">
      <c r="A288" s="26">
        <v>2</v>
      </c>
      <c r="B288" s="69" t="s">
        <v>108</v>
      </c>
      <c r="C288" s="23">
        <v>106</v>
      </c>
      <c r="D288" s="23">
        <v>105</v>
      </c>
      <c r="E288" s="24">
        <f t="shared" si="14"/>
        <v>99.05660377358491</v>
      </c>
      <c r="F288" s="23">
        <v>20</v>
      </c>
      <c r="G288" s="57">
        <f t="shared" si="15"/>
        <v>18.867924528301888</v>
      </c>
      <c r="H288" s="23">
        <v>20</v>
      </c>
      <c r="I288" s="24">
        <v>100</v>
      </c>
      <c r="J288" s="21" t="s">
        <v>52</v>
      </c>
      <c r="K288" s="21" t="s">
        <v>52</v>
      </c>
      <c r="L288" s="21"/>
      <c r="M288" s="21" t="s">
        <v>52</v>
      </c>
      <c r="N288" s="26"/>
    </row>
    <row r="289" spans="1:14" ht="16.5">
      <c r="A289" s="26">
        <v>3</v>
      </c>
      <c r="B289" s="69" t="s">
        <v>109</v>
      </c>
      <c r="C289" s="23">
        <v>197</v>
      </c>
      <c r="D289" s="23">
        <v>196</v>
      </c>
      <c r="E289" s="24">
        <f t="shared" si="14"/>
        <v>99.49238578680203</v>
      </c>
      <c r="F289" s="23">
        <v>45</v>
      </c>
      <c r="G289" s="57">
        <f t="shared" si="15"/>
        <v>22.84263959390863</v>
      </c>
      <c r="H289" s="23">
        <v>44</v>
      </c>
      <c r="I289" s="24">
        <v>97.77</v>
      </c>
      <c r="J289" s="21"/>
      <c r="K289" s="21"/>
      <c r="L289" s="21"/>
      <c r="M289" s="21" t="s">
        <v>52</v>
      </c>
      <c r="N289" s="26"/>
    </row>
    <row r="290" spans="1:14" ht="16.5">
      <c r="A290" s="26">
        <v>4</v>
      </c>
      <c r="B290" s="69" t="s">
        <v>110</v>
      </c>
      <c r="C290" s="23">
        <v>116</v>
      </c>
      <c r="D290" s="23">
        <v>116</v>
      </c>
      <c r="E290" s="24">
        <f t="shared" si="14"/>
        <v>100</v>
      </c>
      <c r="F290" s="23">
        <v>23</v>
      </c>
      <c r="G290" s="57">
        <f t="shared" si="15"/>
        <v>19.82758620689655</v>
      </c>
      <c r="H290" s="23">
        <v>23</v>
      </c>
      <c r="I290" s="24">
        <v>100</v>
      </c>
      <c r="J290" s="21" t="s">
        <v>52</v>
      </c>
      <c r="K290" s="21" t="s">
        <v>52</v>
      </c>
      <c r="L290" s="21"/>
      <c r="M290" s="21" t="s">
        <v>52</v>
      </c>
      <c r="N290" s="26"/>
    </row>
    <row r="291" spans="1:14" ht="16.5">
      <c r="A291" s="26">
        <v>5</v>
      </c>
      <c r="B291" s="69" t="s">
        <v>111</v>
      </c>
      <c r="C291" s="23">
        <v>193</v>
      </c>
      <c r="D291" s="23">
        <v>193</v>
      </c>
      <c r="E291" s="24">
        <f t="shared" si="14"/>
        <v>100</v>
      </c>
      <c r="F291" s="23">
        <v>47</v>
      </c>
      <c r="G291" s="57">
        <f t="shared" si="15"/>
        <v>24.352331606217618</v>
      </c>
      <c r="H291" s="23">
        <v>47</v>
      </c>
      <c r="I291" s="24">
        <v>100</v>
      </c>
      <c r="J291" s="21"/>
      <c r="K291" s="21"/>
      <c r="L291" s="21"/>
      <c r="M291" s="21" t="s">
        <v>52</v>
      </c>
      <c r="N291" s="26"/>
    </row>
    <row r="292" spans="1:14" s="1" customFormat="1" ht="16.5">
      <c r="A292" s="25" t="s">
        <v>26</v>
      </c>
      <c r="B292" s="13" t="s">
        <v>463</v>
      </c>
      <c r="C292" s="67">
        <f>SUM(C293:C296)</f>
        <v>688</v>
      </c>
      <c r="D292" s="67">
        <f>SUM(D293:D296)</f>
        <v>255</v>
      </c>
      <c r="E292" s="20">
        <f t="shared" si="14"/>
        <v>37.06395348837209</v>
      </c>
      <c r="F292" s="67">
        <f>SUM(F293:F296)</f>
        <v>157</v>
      </c>
      <c r="G292" s="193">
        <f t="shared" si="15"/>
        <v>22.819767441860463</v>
      </c>
      <c r="H292" s="67">
        <f>SUM(H293:H296)</f>
        <v>60</v>
      </c>
      <c r="I292" s="68" t="s">
        <v>113</v>
      </c>
      <c r="J292" s="25"/>
      <c r="K292" s="25"/>
      <c r="L292" s="25"/>
      <c r="M292" s="25">
        <v>2</v>
      </c>
      <c r="N292" s="25" t="s">
        <v>20</v>
      </c>
    </row>
    <row r="293" spans="1:14" ht="16.5">
      <c r="A293" s="26">
        <v>1</v>
      </c>
      <c r="B293" s="128" t="s">
        <v>714</v>
      </c>
      <c r="C293" s="145">
        <v>74</v>
      </c>
      <c r="D293" s="23">
        <v>74</v>
      </c>
      <c r="E293" s="24">
        <f t="shared" si="14"/>
        <v>100</v>
      </c>
      <c r="F293" s="29">
        <v>21</v>
      </c>
      <c r="G293" s="57">
        <f t="shared" si="15"/>
        <v>28.37837837837838</v>
      </c>
      <c r="H293" s="23">
        <v>21</v>
      </c>
      <c r="I293" s="195">
        <v>100</v>
      </c>
      <c r="J293" s="26"/>
      <c r="K293" s="26"/>
      <c r="L293" s="26"/>
      <c r="M293" s="26" t="s">
        <v>52</v>
      </c>
      <c r="N293" s="26"/>
    </row>
    <row r="294" spans="1:14" ht="16.5">
      <c r="A294" s="26">
        <v>2</v>
      </c>
      <c r="B294" s="128" t="s">
        <v>715</v>
      </c>
      <c r="C294" s="145">
        <v>125</v>
      </c>
      <c r="D294" s="23">
        <v>80</v>
      </c>
      <c r="E294" s="24">
        <f t="shared" si="14"/>
        <v>64</v>
      </c>
      <c r="F294" s="29">
        <v>49</v>
      </c>
      <c r="G294" s="57">
        <f t="shared" si="15"/>
        <v>39.2</v>
      </c>
      <c r="H294" s="23">
        <v>22</v>
      </c>
      <c r="I294" s="195">
        <v>44.9</v>
      </c>
      <c r="J294" s="26"/>
      <c r="K294" s="26"/>
      <c r="L294" s="26"/>
      <c r="M294" s="26" t="s">
        <v>52</v>
      </c>
      <c r="N294" s="26"/>
    </row>
    <row r="295" spans="1:14" ht="16.5">
      <c r="A295" s="26">
        <v>3</v>
      </c>
      <c r="B295" s="181" t="s">
        <v>716</v>
      </c>
      <c r="C295" s="145">
        <v>324</v>
      </c>
      <c r="D295" s="23">
        <v>98</v>
      </c>
      <c r="E295" s="24">
        <f t="shared" si="14"/>
        <v>30.246913580246915</v>
      </c>
      <c r="F295" s="29">
        <v>61</v>
      </c>
      <c r="G295" s="57">
        <f t="shared" si="15"/>
        <v>18.82716049382716</v>
      </c>
      <c r="H295" s="23">
        <v>9</v>
      </c>
      <c r="I295" s="195">
        <v>14.75</v>
      </c>
      <c r="J295" s="26"/>
      <c r="K295" s="26"/>
      <c r="L295" s="26"/>
      <c r="M295" s="26"/>
      <c r="N295" s="26"/>
    </row>
    <row r="296" spans="1:14" ht="16.5">
      <c r="A296" s="26">
        <v>4</v>
      </c>
      <c r="B296" s="182" t="s">
        <v>717</v>
      </c>
      <c r="C296" s="145">
        <v>165</v>
      </c>
      <c r="D296" s="23">
        <v>3</v>
      </c>
      <c r="E296" s="24">
        <f t="shared" si="14"/>
        <v>1.8181818181818181</v>
      </c>
      <c r="F296" s="29">
        <v>26</v>
      </c>
      <c r="G296" s="57">
        <f t="shared" si="15"/>
        <v>15.757575757575756</v>
      </c>
      <c r="H296" s="23">
        <v>8</v>
      </c>
      <c r="I296" s="195">
        <v>30.77</v>
      </c>
      <c r="J296" s="26"/>
      <c r="K296" s="26"/>
      <c r="L296" s="26"/>
      <c r="M296" s="26"/>
      <c r="N296" s="26"/>
    </row>
    <row r="297" spans="1:14" s="1" customFormat="1" ht="16.5">
      <c r="A297" s="25" t="s">
        <v>30</v>
      </c>
      <c r="B297" s="13" t="s">
        <v>464</v>
      </c>
      <c r="C297" s="70">
        <f>SUM(C298:C302)</f>
        <v>895</v>
      </c>
      <c r="D297" s="70">
        <f>SUM(D298:D302)</f>
        <v>635</v>
      </c>
      <c r="E297" s="20">
        <f t="shared" si="14"/>
        <v>70.94972067039106</v>
      </c>
      <c r="F297" s="70">
        <f>SUM(F298:F302)</f>
        <v>288</v>
      </c>
      <c r="G297" s="193">
        <f t="shared" si="15"/>
        <v>32.17877094972067</v>
      </c>
      <c r="H297" s="70">
        <f>SUM(H298:H302)</f>
        <v>220</v>
      </c>
      <c r="I297" s="68" t="s">
        <v>115</v>
      </c>
      <c r="J297" s="25"/>
      <c r="K297" s="25"/>
      <c r="L297" s="25"/>
      <c r="M297" s="25">
        <v>5</v>
      </c>
      <c r="N297" s="25" t="s">
        <v>20</v>
      </c>
    </row>
    <row r="298" spans="1:14" ht="16.5">
      <c r="A298" s="26">
        <v>1</v>
      </c>
      <c r="B298" s="71" t="s">
        <v>116</v>
      </c>
      <c r="C298" s="72">
        <v>212</v>
      </c>
      <c r="D298" s="72">
        <v>85</v>
      </c>
      <c r="E298" s="24">
        <f t="shared" si="14"/>
        <v>40.09433962264151</v>
      </c>
      <c r="F298" s="72">
        <v>73</v>
      </c>
      <c r="G298" s="57">
        <f t="shared" si="15"/>
        <v>34.43396226415094</v>
      </c>
      <c r="H298" s="72">
        <v>32</v>
      </c>
      <c r="I298" s="73">
        <f>H298/F298*100</f>
        <v>43.83561643835616</v>
      </c>
      <c r="J298" s="66"/>
      <c r="K298" s="66"/>
      <c r="L298" s="66"/>
      <c r="M298" s="66" t="s">
        <v>52</v>
      </c>
      <c r="N298" s="26"/>
    </row>
    <row r="299" spans="1:14" ht="16.5">
      <c r="A299" s="26">
        <v>2</v>
      </c>
      <c r="B299" s="71" t="s">
        <v>117</v>
      </c>
      <c r="C299" s="72">
        <v>226</v>
      </c>
      <c r="D299" s="72">
        <v>180</v>
      </c>
      <c r="E299" s="24">
        <f t="shared" si="14"/>
        <v>79.64601769911505</v>
      </c>
      <c r="F299" s="72">
        <v>61</v>
      </c>
      <c r="G299" s="57">
        <f t="shared" si="15"/>
        <v>26.991150442477874</v>
      </c>
      <c r="H299" s="72">
        <v>61</v>
      </c>
      <c r="I299" s="73">
        <f>H299/F299*100</f>
        <v>100</v>
      </c>
      <c r="J299" s="66"/>
      <c r="K299" s="66"/>
      <c r="L299" s="66"/>
      <c r="M299" s="66" t="s">
        <v>52</v>
      </c>
      <c r="N299" s="26"/>
    </row>
    <row r="300" spans="1:14" ht="16.5">
      <c r="A300" s="26">
        <v>3</v>
      </c>
      <c r="B300" s="27" t="s">
        <v>118</v>
      </c>
      <c r="C300" s="29">
        <v>105</v>
      </c>
      <c r="D300" s="29">
        <v>21</v>
      </c>
      <c r="E300" s="24">
        <f t="shared" si="14"/>
        <v>20</v>
      </c>
      <c r="F300" s="29">
        <v>42</v>
      </c>
      <c r="G300" s="57">
        <f t="shared" si="15"/>
        <v>40</v>
      </c>
      <c r="H300" s="29">
        <v>15</v>
      </c>
      <c r="I300" s="73">
        <f>H300/F300*100</f>
        <v>35.714285714285715</v>
      </c>
      <c r="J300" s="26"/>
      <c r="K300" s="26"/>
      <c r="L300" s="26"/>
      <c r="M300" s="26" t="s">
        <v>52</v>
      </c>
      <c r="N300" s="26"/>
    </row>
    <row r="301" spans="1:14" ht="16.5">
      <c r="A301" s="26">
        <v>4</v>
      </c>
      <c r="B301" s="27" t="s">
        <v>119</v>
      </c>
      <c r="C301" s="29">
        <v>174</v>
      </c>
      <c r="D301" s="29">
        <v>174</v>
      </c>
      <c r="E301" s="24">
        <f t="shared" si="14"/>
        <v>100</v>
      </c>
      <c r="F301" s="29">
        <v>57</v>
      </c>
      <c r="G301" s="57">
        <f t="shared" si="15"/>
        <v>32.758620689655174</v>
      </c>
      <c r="H301" s="29">
        <v>57</v>
      </c>
      <c r="I301" s="73">
        <f>H301/F301*100</f>
        <v>100</v>
      </c>
      <c r="J301" s="26"/>
      <c r="K301" s="26"/>
      <c r="L301" s="26"/>
      <c r="M301" s="26" t="s">
        <v>52</v>
      </c>
      <c r="N301" s="26"/>
    </row>
    <row r="302" spans="1:14" ht="16.5">
      <c r="A302" s="26">
        <v>5</v>
      </c>
      <c r="B302" s="27" t="s">
        <v>120</v>
      </c>
      <c r="C302" s="29">
        <v>178</v>
      </c>
      <c r="D302" s="29">
        <v>175</v>
      </c>
      <c r="E302" s="24">
        <f t="shared" si="14"/>
        <v>98.31460674157303</v>
      </c>
      <c r="F302" s="29">
        <v>55</v>
      </c>
      <c r="G302" s="57">
        <f t="shared" si="15"/>
        <v>30.89887640449438</v>
      </c>
      <c r="H302" s="29">
        <v>55</v>
      </c>
      <c r="I302" s="73">
        <f>H302/F302*100</f>
        <v>100</v>
      </c>
      <c r="J302" s="26"/>
      <c r="K302" s="26"/>
      <c r="L302" s="26"/>
      <c r="M302" s="26" t="s">
        <v>52</v>
      </c>
      <c r="N302" s="26"/>
    </row>
    <row r="303" spans="1:14" s="1" customFormat="1" ht="16.5">
      <c r="A303" s="25" t="s">
        <v>74</v>
      </c>
      <c r="B303" s="13" t="s">
        <v>465</v>
      </c>
      <c r="C303" s="67">
        <f>SUM(C304:C309)</f>
        <v>1016</v>
      </c>
      <c r="D303" s="67">
        <f>SUM(D304:D309)</f>
        <v>759</v>
      </c>
      <c r="E303" s="20">
        <f t="shared" si="14"/>
        <v>74.70472440944881</v>
      </c>
      <c r="F303" s="67">
        <f>SUM(F304:F309)</f>
        <v>297</v>
      </c>
      <c r="G303" s="193">
        <f t="shared" si="15"/>
        <v>29.232283464566926</v>
      </c>
      <c r="H303" s="67">
        <f>SUM(H304:H309)</f>
        <v>175</v>
      </c>
      <c r="I303" s="68" t="s">
        <v>122</v>
      </c>
      <c r="J303" s="25"/>
      <c r="K303" s="25"/>
      <c r="L303" s="25"/>
      <c r="M303" s="25">
        <v>6</v>
      </c>
      <c r="N303" s="25" t="s">
        <v>20</v>
      </c>
    </row>
    <row r="304" spans="1:14" ht="16.5">
      <c r="A304" s="26">
        <v>1</v>
      </c>
      <c r="B304" s="69" t="s">
        <v>123</v>
      </c>
      <c r="C304" s="23">
        <v>217</v>
      </c>
      <c r="D304" s="23">
        <v>189</v>
      </c>
      <c r="E304" s="24">
        <f t="shared" si="14"/>
        <v>87.09677419354838</v>
      </c>
      <c r="F304" s="23">
        <v>65</v>
      </c>
      <c r="G304" s="57">
        <f t="shared" si="15"/>
        <v>29.953917050691242</v>
      </c>
      <c r="H304" s="23">
        <v>27</v>
      </c>
      <c r="I304" s="24">
        <f aca="true" t="shared" si="16" ref="I304:I309">H304/F304*100</f>
        <v>41.53846153846154</v>
      </c>
      <c r="J304" s="21"/>
      <c r="K304" s="21"/>
      <c r="L304" s="21"/>
      <c r="M304" s="21" t="s">
        <v>52</v>
      </c>
      <c r="N304" s="26"/>
    </row>
    <row r="305" spans="1:14" ht="16.5">
      <c r="A305" s="26">
        <v>2</v>
      </c>
      <c r="B305" s="22" t="s">
        <v>124</v>
      </c>
      <c r="C305" s="23">
        <v>187</v>
      </c>
      <c r="D305" s="23">
        <v>185</v>
      </c>
      <c r="E305" s="24">
        <f t="shared" si="14"/>
        <v>98.93048128342245</v>
      </c>
      <c r="F305" s="23">
        <v>44</v>
      </c>
      <c r="G305" s="57">
        <f t="shared" si="15"/>
        <v>23.52941176470588</v>
      </c>
      <c r="H305" s="23">
        <v>44</v>
      </c>
      <c r="I305" s="24">
        <f t="shared" si="16"/>
        <v>100</v>
      </c>
      <c r="J305" s="21"/>
      <c r="K305" s="21"/>
      <c r="L305" s="21"/>
      <c r="M305" s="21" t="s">
        <v>52</v>
      </c>
      <c r="N305" s="26"/>
    </row>
    <row r="306" spans="1:14" ht="16.5">
      <c r="A306" s="26">
        <v>3</v>
      </c>
      <c r="B306" s="22" t="s">
        <v>125</v>
      </c>
      <c r="C306" s="23">
        <v>156</v>
      </c>
      <c r="D306" s="23">
        <v>68</v>
      </c>
      <c r="E306" s="24">
        <f t="shared" si="14"/>
        <v>43.58974358974359</v>
      </c>
      <c r="F306" s="23">
        <v>42</v>
      </c>
      <c r="G306" s="57">
        <f t="shared" si="15"/>
        <v>26.923076923076923</v>
      </c>
      <c r="H306" s="23">
        <v>10</v>
      </c>
      <c r="I306" s="24">
        <f t="shared" si="16"/>
        <v>23.809523809523807</v>
      </c>
      <c r="J306" s="21"/>
      <c r="K306" s="21"/>
      <c r="L306" s="21"/>
      <c r="M306" s="21" t="s">
        <v>52</v>
      </c>
      <c r="N306" s="26"/>
    </row>
    <row r="307" spans="1:14" ht="16.5">
      <c r="A307" s="26">
        <v>4</v>
      </c>
      <c r="B307" s="69" t="s">
        <v>126</v>
      </c>
      <c r="C307" s="23">
        <v>165</v>
      </c>
      <c r="D307" s="23">
        <v>165</v>
      </c>
      <c r="E307" s="24">
        <f t="shared" si="14"/>
        <v>100</v>
      </c>
      <c r="F307" s="23">
        <v>53</v>
      </c>
      <c r="G307" s="57">
        <f t="shared" si="15"/>
        <v>32.121212121212125</v>
      </c>
      <c r="H307" s="23">
        <v>53</v>
      </c>
      <c r="I307" s="24">
        <f t="shared" si="16"/>
        <v>100</v>
      </c>
      <c r="J307" s="21"/>
      <c r="K307" s="21"/>
      <c r="L307" s="21"/>
      <c r="M307" s="21" t="s">
        <v>52</v>
      </c>
      <c r="N307" s="26"/>
    </row>
    <row r="308" spans="1:14" ht="16.5">
      <c r="A308" s="26">
        <v>5</v>
      </c>
      <c r="B308" s="69" t="s">
        <v>127</v>
      </c>
      <c r="C308" s="23">
        <v>135</v>
      </c>
      <c r="D308" s="23">
        <v>0</v>
      </c>
      <c r="E308" s="24">
        <f t="shared" si="14"/>
        <v>0</v>
      </c>
      <c r="F308" s="23">
        <v>52</v>
      </c>
      <c r="G308" s="57">
        <f t="shared" si="15"/>
        <v>38.51851851851852</v>
      </c>
      <c r="H308" s="23">
        <v>0</v>
      </c>
      <c r="I308" s="24">
        <f t="shared" si="16"/>
        <v>0</v>
      </c>
      <c r="J308" s="21"/>
      <c r="K308" s="21"/>
      <c r="L308" s="21"/>
      <c r="M308" s="21" t="s">
        <v>52</v>
      </c>
      <c r="N308" s="26"/>
    </row>
    <row r="309" spans="1:14" ht="17.25" customHeight="1">
      <c r="A309" s="26">
        <v>6</v>
      </c>
      <c r="B309" s="69" t="s">
        <v>128</v>
      </c>
      <c r="C309" s="23">
        <v>156</v>
      </c>
      <c r="D309" s="23">
        <v>152</v>
      </c>
      <c r="E309" s="24">
        <f t="shared" si="14"/>
        <v>97.43589743589743</v>
      </c>
      <c r="F309" s="23">
        <v>41</v>
      </c>
      <c r="G309" s="57">
        <f t="shared" si="15"/>
        <v>26.282051282051285</v>
      </c>
      <c r="H309" s="23">
        <v>41</v>
      </c>
      <c r="I309" s="24">
        <f t="shared" si="16"/>
        <v>100</v>
      </c>
      <c r="J309" s="21"/>
      <c r="K309" s="21"/>
      <c r="L309" s="21"/>
      <c r="M309" s="21" t="s">
        <v>52</v>
      </c>
      <c r="N309" s="26"/>
    </row>
    <row r="310" spans="1:14" s="1" customFormat="1" ht="17.25" customHeight="1">
      <c r="A310" s="25" t="s">
        <v>76</v>
      </c>
      <c r="B310" s="74" t="s">
        <v>466</v>
      </c>
      <c r="C310" s="75">
        <f>SUM(C311:C318)</f>
        <v>1316</v>
      </c>
      <c r="D310" s="75">
        <f>SUM(D311:D318)</f>
        <v>744</v>
      </c>
      <c r="E310" s="20">
        <f t="shared" si="14"/>
        <v>56.53495440729483</v>
      </c>
      <c r="F310" s="75">
        <f>SUM(F311:F318)</f>
        <v>378</v>
      </c>
      <c r="G310" s="193">
        <f t="shared" si="15"/>
        <v>28.723404255319153</v>
      </c>
      <c r="H310" s="75">
        <f>SUM(H311:H318)</f>
        <v>251</v>
      </c>
      <c r="I310" s="76" t="s">
        <v>130</v>
      </c>
      <c r="J310" s="25"/>
      <c r="K310" s="25"/>
      <c r="L310" s="25"/>
      <c r="M310" s="25">
        <v>7</v>
      </c>
      <c r="N310" s="25" t="s">
        <v>20</v>
      </c>
    </row>
    <row r="311" spans="1:14" ht="17.25" customHeight="1">
      <c r="A311" s="77">
        <v>1</v>
      </c>
      <c r="B311" s="78" t="s">
        <v>131</v>
      </c>
      <c r="C311" s="23">
        <v>96</v>
      </c>
      <c r="D311" s="23">
        <v>96</v>
      </c>
      <c r="E311" s="24">
        <f t="shared" si="14"/>
        <v>100</v>
      </c>
      <c r="F311" s="23">
        <v>72</v>
      </c>
      <c r="G311" s="57">
        <f t="shared" si="15"/>
        <v>75</v>
      </c>
      <c r="H311" s="23">
        <v>72</v>
      </c>
      <c r="I311" s="24">
        <v>100</v>
      </c>
      <c r="J311" s="79"/>
      <c r="K311" s="26"/>
      <c r="L311" s="26"/>
      <c r="M311" s="26" t="s">
        <v>52</v>
      </c>
      <c r="N311" s="26"/>
    </row>
    <row r="312" spans="1:14" s="1" customFormat="1" ht="17.25" customHeight="1">
      <c r="A312" s="77">
        <v>2</v>
      </c>
      <c r="B312" s="78" t="s">
        <v>132</v>
      </c>
      <c r="C312" s="23">
        <v>166</v>
      </c>
      <c r="D312" s="23">
        <v>166</v>
      </c>
      <c r="E312" s="24">
        <f t="shared" si="14"/>
        <v>100</v>
      </c>
      <c r="F312" s="23">
        <v>64</v>
      </c>
      <c r="G312" s="57">
        <f t="shared" si="15"/>
        <v>38.55421686746988</v>
      </c>
      <c r="H312" s="23">
        <v>64</v>
      </c>
      <c r="I312" s="24">
        <v>100</v>
      </c>
      <c r="J312" s="79"/>
      <c r="K312" s="26"/>
      <c r="L312" s="26"/>
      <c r="M312" s="26" t="s">
        <v>52</v>
      </c>
      <c r="N312" s="26"/>
    </row>
    <row r="313" spans="1:14" ht="17.25" customHeight="1">
      <c r="A313" s="77">
        <v>3</v>
      </c>
      <c r="B313" s="78" t="s">
        <v>133</v>
      </c>
      <c r="C313" s="23">
        <v>291</v>
      </c>
      <c r="D313" s="23">
        <v>14</v>
      </c>
      <c r="E313" s="24">
        <f t="shared" si="14"/>
        <v>4.810996563573884</v>
      </c>
      <c r="F313" s="23">
        <v>88</v>
      </c>
      <c r="G313" s="57">
        <f t="shared" si="15"/>
        <v>30.240549828178693</v>
      </c>
      <c r="H313" s="23">
        <v>8</v>
      </c>
      <c r="I313" s="24">
        <v>9.09</v>
      </c>
      <c r="J313" s="79"/>
      <c r="K313" s="26"/>
      <c r="L313" s="26"/>
      <c r="M313" s="26" t="s">
        <v>52</v>
      </c>
      <c r="N313" s="26"/>
    </row>
    <row r="314" spans="1:14" ht="17.25" customHeight="1">
      <c r="A314" s="77">
        <v>4</v>
      </c>
      <c r="B314" s="78" t="s">
        <v>134</v>
      </c>
      <c r="C314" s="23">
        <v>195</v>
      </c>
      <c r="D314" s="23">
        <v>113</v>
      </c>
      <c r="E314" s="24">
        <f t="shared" si="14"/>
        <v>57.948717948717956</v>
      </c>
      <c r="F314" s="23">
        <v>52</v>
      </c>
      <c r="G314" s="57">
        <f t="shared" si="15"/>
        <v>26.666666666666668</v>
      </c>
      <c r="H314" s="23">
        <v>44</v>
      </c>
      <c r="I314" s="24">
        <v>84.61</v>
      </c>
      <c r="J314" s="79"/>
      <c r="K314" s="26"/>
      <c r="L314" s="26"/>
      <c r="M314" s="26" t="s">
        <v>52</v>
      </c>
      <c r="N314" s="26"/>
    </row>
    <row r="315" spans="1:14" ht="17.25" customHeight="1">
      <c r="A315" s="77">
        <v>5</v>
      </c>
      <c r="B315" s="78" t="s">
        <v>135</v>
      </c>
      <c r="C315" s="23">
        <v>154</v>
      </c>
      <c r="D315" s="23">
        <v>35</v>
      </c>
      <c r="E315" s="24">
        <f t="shared" si="14"/>
        <v>22.727272727272727</v>
      </c>
      <c r="F315" s="23">
        <v>39</v>
      </c>
      <c r="G315" s="57">
        <f t="shared" si="15"/>
        <v>25.324675324675322</v>
      </c>
      <c r="H315" s="23">
        <v>7</v>
      </c>
      <c r="I315" s="24">
        <v>17.94</v>
      </c>
      <c r="J315" s="79"/>
      <c r="K315" s="26"/>
      <c r="L315" s="26"/>
      <c r="M315" s="26" t="s">
        <v>52</v>
      </c>
      <c r="N315" s="26"/>
    </row>
    <row r="316" spans="1:14" ht="17.25" customHeight="1">
      <c r="A316" s="77">
        <v>6</v>
      </c>
      <c r="B316" s="78" t="s">
        <v>136</v>
      </c>
      <c r="C316" s="23">
        <v>194</v>
      </c>
      <c r="D316" s="23">
        <v>190</v>
      </c>
      <c r="E316" s="24">
        <f t="shared" si="14"/>
        <v>97.9381443298969</v>
      </c>
      <c r="F316" s="23">
        <v>36</v>
      </c>
      <c r="G316" s="57">
        <f t="shared" si="15"/>
        <v>18.556701030927837</v>
      </c>
      <c r="H316" s="23">
        <v>36</v>
      </c>
      <c r="I316" s="24">
        <v>100</v>
      </c>
      <c r="J316" s="79" t="s">
        <v>52</v>
      </c>
      <c r="K316" s="26"/>
      <c r="L316" s="26"/>
      <c r="M316" s="26" t="s">
        <v>52</v>
      </c>
      <c r="N316" s="26"/>
    </row>
    <row r="317" spans="1:14" ht="17.25" customHeight="1">
      <c r="A317" s="77">
        <v>7</v>
      </c>
      <c r="B317" s="78" t="s">
        <v>137</v>
      </c>
      <c r="C317" s="23">
        <v>108</v>
      </c>
      <c r="D317" s="23">
        <v>18</v>
      </c>
      <c r="E317" s="24">
        <f t="shared" si="14"/>
        <v>16.666666666666664</v>
      </c>
      <c r="F317" s="23">
        <v>9</v>
      </c>
      <c r="G317" s="57">
        <f t="shared" si="15"/>
        <v>8.333333333333332</v>
      </c>
      <c r="H317" s="23">
        <v>2</v>
      </c>
      <c r="I317" s="24">
        <v>22.22</v>
      </c>
      <c r="J317" s="79"/>
      <c r="K317" s="26"/>
      <c r="L317" s="26"/>
      <c r="M317" s="26"/>
      <c r="N317" s="26"/>
    </row>
    <row r="318" spans="1:14" ht="17.25" customHeight="1">
      <c r="A318" s="77">
        <v>8</v>
      </c>
      <c r="B318" s="78" t="s">
        <v>138</v>
      </c>
      <c r="C318" s="23">
        <v>112</v>
      </c>
      <c r="D318" s="23">
        <v>112</v>
      </c>
      <c r="E318" s="24">
        <f t="shared" si="14"/>
        <v>100</v>
      </c>
      <c r="F318" s="23">
        <v>18</v>
      </c>
      <c r="G318" s="57">
        <f t="shared" si="15"/>
        <v>16.071428571428573</v>
      </c>
      <c r="H318" s="23">
        <v>18</v>
      </c>
      <c r="I318" s="24">
        <v>100</v>
      </c>
      <c r="J318" s="79" t="s">
        <v>52</v>
      </c>
      <c r="K318" s="26"/>
      <c r="L318" s="26"/>
      <c r="M318" s="26" t="s">
        <v>52</v>
      </c>
      <c r="N318" s="26"/>
    </row>
    <row r="319" spans="1:14" s="1" customFormat="1" ht="16.5">
      <c r="A319" s="25" t="s">
        <v>78</v>
      </c>
      <c r="B319" s="80" t="s">
        <v>468</v>
      </c>
      <c r="C319" s="81">
        <f>SUM(C320:C332)</f>
        <v>1067</v>
      </c>
      <c r="D319" s="81">
        <f>SUM(D320:D332)</f>
        <v>1027</v>
      </c>
      <c r="E319" s="20">
        <f t="shared" si="14"/>
        <v>96.25117150890347</v>
      </c>
      <c r="F319" s="81">
        <f>SUM(F320:F332)</f>
        <v>206</v>
      </c>
      <c r="G319" s="193">
        <f t="shared" si="15"/>
        <v>19.306466729147143</v>
      </c>
      <c r="H319" s="81">
        <f>SUM(H320:H332)</f>
        <v>200</v>
      </c>
      <c r="I319" s="82" t="s">
        <v>140</v>
      </c>
      <c r="J319" s="25"/>
      <c r="K319" s="25"/>
      <c r="L319" s="25"/>
      <c r="M319" s="25">
        <v>11</v>
      </c>
      <c r="N319" s="25" t="s">
        <v>20</v>
      </c>
    </row>
    <row r="320" spans="1:14" ht="16.5">
      <c r="A320" s="26">
        <v>1</v>
      </c>
      <c r="B320" s="22" t="s">
        <v>718</v>
      </c>
      <c r="C320" s="23">
        <v>65</v>
      </c>
      <c r="D320" s="23">
        <v>61</v>
      </c>
      <c r="E320" s="24">
        <f t="shared" si="14"/>
        <v>93.84615384615384</v>
      </c>
      <c r="F320" s="23">
        <v>10</v>
      </c>
      <c r="G320" s="57">
        <f t="shared" si="15"/>
        <v>15.384615384615385</v>
      </c>
      <c r="H320" s="23">
        <v>10</v>
      </c>
      <c r="I320" s="24">
        <v>100</v>
      </c>
      <c r="J320" s="21" t="s">
        <v>52</v>
      </c>
      <c r="K320" s="21"/>
      <c r="L320" s="21"/>
      <c r="M320" s="21" t="s">
        <v>52</v>
      </c>
      <c r="N320" s="26"/>
    </row>
    <row r="321" spans="1:14" ht="16.5">
      <c r="A321" s="26">
        <v>2</v>
      </c>
      <c r="B321" s="22" t="s">
        <v>719</v>
      </c>
      <c r="C321" s="23">
        <v>81</v>
      </c>
      <c r="D321" s="23">
        <v>81</v>
      </c>
      <c r="E321" s="24">
        <f t="shared" si="14"/>
        <v>100</v>
      </c>
      <c r="F321" s="23">
        <v>15</v>
      </c>
      <c r="G321" s="57">
        <f t="shared" si="15"/>
        <v>18.51851851851852</v>
      </c>
      <c r="H321" s="23">
        <v>15</v>
      </c>
      <c r="I321" s="24">
        <v>100</v>
      </c>
      <c r="J321" s="21" t="s">
        <v>52</v>
      </c>
      <c r="K321" s="21"/>
      <c r="L321" s="21"/>
      <c r="M321" s="21" t="s">
        <v>52</v>
      </c>
      <c r="N321" s="26"/>
    </row>
    <row r="322" spans="1:14" ht="16.5">
      <c r="A322" s="26">
        <v>3</v>
      </c>
      <c r="B322" s="22" t="s">
        <v>125</v>
      </c>
      <c r="C322" s="23">
        <v>65</v>
      </c>
      <c r="D322" s="23">
        <v>44</v>
      </c>
      <c r="E322" s="24">
        <f t="shared" si="14"/>
        <v>67.6923076923077</v>
      </c>
      <c r="F322" s="23">
        <v>13</v>
      </c>
      <c r="G322" s="57">
        <f t="shared" si="15"/>
        <v>20</v>
      </c>
      <c r="H322" s="23">
        <v>10</v>
      </c>
      <c r="I322" s="24">
        <v>76.9</v>
      </c>
      <c r="J322" s="21"/>
      <c r="K322" s="21"/>
      <c r="L322" s="21"/>
      <c r="M322" s="21" t="s">
        <v>52</v>
      </c>
      <c r="N322" s="26"/>
    </row>
    <row r="323" spans="1:14" ht="16.5">
      <c r="A323" s="26">
        <v>4</v>
      </c>
      <c r="B323" s="22" t="s">
        <v>720</v>
      </c>
      <c r="C323" s="23">
        <v>124</v>
      </c>
      <c r="D323" s="23">
        <v>124</v>
      </c>
      <c r="E323" s="24">
        <f t="shared" si="14"/>
        <v>100</v>
      </c>
      <c r="F323" s="23">
        <v>27</v>
      </c>
      <c r="G323" s="57">
        <f t="shared" si="15"/>
        <v>21.774193548387096</v>
      </c>
      <c r="H323" s="23">
        <v>27</v>
      </c>
      <c r="I323" s="24">
        <v>100</v>
      </c>
      <c r="J323" s="21"/>
      <c r="K323" s="21"/>
      <c r="L323" s="21"/>
      <c r="M323" s="21" t="s">
        <v>52</v>
      </c>
      <c r="N323" s="26"/>
    </row>
    <row r="324" spans="1:14" ht="16.5">
      <c r="A324" s="26">
        <v>5</v>
      </c>
      <c r="B324" s="22" t="s">
        <v>721</v>
      </c>
      <c r="C324" s="23">
        <v>121</v>
      </c>
      <c r="D324" s="23">
        <v>110</v>
      </c>
      <c r="E324" s="24">
        <f t="shared" si="14"/>
        <v>90.9090909090909</v>
      </c>
      <c r="F324" s="23">
        <v>24</v>
      </c>
      <c r="G324" s="57">
        <f t="shared" si="15"/>
        <v>19.834710743801654</v>
      </c>
      <c r="H324" s="23">
        <v>21</v>
      </c>
      <c r="I324" s="24" t="s">
        <v>141</v>
      </c>
      <c r="J324" s="21" t="s">
        <v>52</v>
      </c>
      <c r="K324" s="21"/>
      <c r="L324" s="21"/>
      <c r="M324" s="21" t="s">
        <v>52</v>
      </c>
      <c r="N324" s="26"/>
    </row>
    <row r="325" spans="1:14" ht="16.5">
      <c r="A325" s="26">
        <v>6</v>
      </c>
      <c r="B325" s="22" t="s">
        <v>722</v>
      </c>
      <c r="C325" s="23">
        <v>90</v>
      </c>
      <c r="D325" s="23">
        <v>88</v>
      </c>
      <c r="E325" s="24">
        <f t="shared" si="14"/>
        <v>97.77777777777777</v>
      </c>
      <c r="F325" s="23">
        <v>16</v>
      </c>
      <c r="G325" s="57">
        <f t="shared" si="15"/>
        <v>17.77777777777778</v>
      </c>
      <c r="H325" s="23">
        <v>16</v>
      </c>
      <c r="I325" s="24">
        <v>100</v>
      </c>
      <c r="J325" s="21" t="s">
        <v>52</v>
      </c>
      <c r="K325" s="21"/>
      <c r="L325" s="21"/>
      <c r="M325" s="21" t="s">
        <v>52</v>
      </c>
      <c r="N325" s="26"/>
    </row>
    <row r="326" spans="1:14" ht="16.5">
      <c r="A326" s="26">
        <v>7</v>
      </c>
      <c r="B326" s="22" t="s">
        <v>723</v>
      </c>
      <c r="C326" s="23">
        <v>76</v>
      </c>
      <c r="D326" s="23">
        <v>76</v>
      </c>
      <c r="E326" s="24">
        <f t="shared" si="14"/>
        <v>100</v>
      </c>
      <c r="F326" s="23">
        <v>18</v>
      </c>
      <c r="G326" s="57">
        <f t="shared" si="15"/>
        <v>23.684210526315788</v>
      </c>
      <c r="H326" s="23">
        <v>18</v>
      </c>
      <c r="I326" s="24">
        <v>100</v>
      </c>
      <c r="J326" s="21"/>
      <c r="K326" s="21"/>
      <c r="L326" s="21"/>
      <c r="M326" s="21" t="s">
        <v>52</v>
      </c>
      <c r="N326" s="26"/>
    </row>
    <row r="327" spans="1:14" ht="16.5">
      <c r="A327" s="26">
        <v>8</v>
      </c>
      <c r="B327" s="22" t="s">
        <v>724</v>
      </c>
      <c r="C327" s="23">
        <v>64</v>
      </c>
      <c r="D327" s="23">
        <v>62</v>
      </c>
      <c r="E327" s="24">
        <f t="shared" si="14"/>
        <v>96.875</v>
      </c>
      <c r="F327" s="23">
        <v>15</v>
      </c>
      <c r="G327" s="57">
        <f t="shared" si="15"/>
        <v>23.4375</v>
      </c>
      <c r="H327" s="23">
        <v>15</v>
      </c>
      <c r="I327" s="24">
        <v>100</v>
      </c>
      <c r="J327" s="21"/>
      <c r="K327" s="21"/>
      <c r="L327" s="21"/>
      <c r="M327" s="21" t="s">
        <v>52</v>
      </c>
      <c r="N327" s="26"/>
    </row>
    <row r="328" spans="1:14" ht="16.5">
      <c r="A328" s="26">
        <v>9</v>
      </c>
      <c r="B328" s="22" t="s">
        <v>725</v>
      </c>
      <c r="C328" s="23">
        <v>68</v>
      </c>
      <c r="D328" s="23">
        <v>68</v>
      </c>
      <c r="E328" s="24">
        <f t="shared" si="14"/>
        <v>100</v>
      </c>
      <c r="F328" s="23">
        <v>14</v>
      </c>
      <c r="G328" s="57">
        <f t="shared" si="15"/>
        <v>20.588235294117645</v>
      </c>
      <c r="H328" s="23">
        <v>14</v>
      </c>
      <c r="I328" s="24">
        <v>100</v>
      </c>
      <c r="J328" s="21"/>
      <c r="K328" s="21"/>
      <c r="L328" s="21"/>
      <c r="M328" s="21" t="s">
        <v>52</v>
      </c>
      <c r="N328" s="26"/>
    </row>
    <row r="329" spans="1:14" ht="16.5">
      <c r="A329" s="26">
        <v>10</v>
      </c>
      <c r="B329" s="22" t="s">
        <v>726</v>
      </c>
      <c r="C329" s="23">
        <v>110</v>
      </c>
      <c r="D329" s="23">
        <v>110</v>
      </c>
      <c r="E329" s="24">
        <f t="shared" si="14"/>
        <v>100</v>
      </c>
      <c r="F329" s="23">
        <v>12</v>
      </c>
      <c r="G329" s="57">
        <f t="shared" si="15"/>
        <v>10.909090909090908</v>
      </c>
      <c r="H329" s="23">
        <v>12</v>
      </c>
      <c r="I329" s="24">
        <v>100</v>
      </c>
      <c r="J329" s="21"/>
      <c r="K329" s="21"/>
      <c r="L329" s="21"/>
      <c r="M329" s="21"/>
      <c r="N329" s="26"/>
    </row>
    <row r="330" spans="1:14" ht="16.5">
      <c r="A330" s="26">
        <v>11</v>
      </c>
      <c r="B330" s="22" t="s">
        <v>727</v>
      </c>
      <c r="C330" s="23">
        <v>106</v>
      </c>
      <c r="D330" s="23">
        <v>106</v>
      </c>
      <c r="E330" s="24">
        <f t="shared" si="14"/>
        <v>100</v>
      </c>
      <c r="F330" s="23">
        <v>15</v>
      </c>
      <c r="G330" s="57">
        <f t="shared" si="15"/>
        <v>14.150943396226415</v>
      </c>
      <c r="H330" s="23">
        <v>15</v>
      </c>
      <c r="I330" s="24">
        <v>100</v>
      </c>
      <c r="J330" s="21"/>
      <c r="K330" s="21"/>
      <c r="L330" s="21"/>
      <c r="M330" s="21"/>
      <c r="N330" s="26"/>
    </row>
    <row r="331" spans="1:14" ht="16.5">
      <c r="A331" s="26">
        <v>12</v>
      </c>
      <c r="B331" s="22" t="s">
        <v>728</v>
      </c>
      <c r="C331" s="23">
        <v>55</v>
      </c>
      <c r="D331" s="23">
        <v>55</v>
      </c>
      <c r="E331" s="24">
        <f aca="true" t="shared" si="17" ref="E331:E394">D331/C331*100</f>
        <v>100</v>
      </c>
      <c r="F331" s="23">
        <v>18</v>
      </c>
      <c r="G331" s="57">
        <f t="shared" si="15"/>
        <v>32.72727272727273</v>
      </c>
      <c r="H331" s="23">
        <v>18</v>
      </c>
      <c r="I331" s="24">
        <v>100</v>
      </c>
      <c r="J331" s="21"/>
      <c r="K331" s="21"/>
      <c r="L331" s="21"/>
      <c r="M331" s="21" t="s">
        <v>52</v>
      </c>
      <c r="N331" s="26"/>
    </row>
    <row r="332" spans="1:14" s="1" customFormat="1" ht="16.5">
      <c r="A332" s="26">
        <v>13</v>
      </c>
      <c r="B332" s="22" t="s">
        <v>729</v>
      </c>
      <c r="C332" s="23">
        <v>42</v>
      </c>
      <c r="D332" s="23">
        <v>42</v>
      </c>
      <c r="E332" s="24">
        <f t="shared" si="17"/>
        <v>100</v>
      </c>
      <c r="F332" s="23">
        <v>9</v>
      </c>
      <c r="G332" s="57">
        <f t="shared" si="15"/>
        <v>21.428571428571427</v>
      </c>
      <c r="H332" s="23">
        <v>9</v>
      </c>
      <c r="I332" s="24">
        <v>100</v>
      </c>
      <c r="J332" s="21"/>
      <c r="K332" s="21"/>
      <c r="L332" s="21"/>
      <c r="M332" s="21" t="s">
        <v>52</v>
      </c>
      <c r="N332" s="26"/>
    </row>
    <row r="333" spans="1:14" s="1" customFormat="1" ht="16.5">
      <c r="A333" s="25" t="s">
        <v>80</v>
      </c>
      <c r="B333" s="13" t="s">
        <v>469</v>
      </c>
      <c r="C333" s="67">
        <f>SUM(C334:C340)</f>
        <v>1145</v>
      </c>
      <c r="D333" s="67">
        <f>SUM(D334:D340)</f>
        <v>443</v>
      </c>
      <c r="E333" s="20">
        <f t="shared" si="17"/>
        <v>38.68995633187773</v>
      </c>
      <c r="F333" s="67">
        <f>SUM(F334:F340)</f>
        <v>279</v>
      </c>
      <c r="G333" s="193">
        <f t="shared" si="15"/>
        <v>24.366812227074234</v>
      </c>
      <c r="H333" s="67">
        <f>SUM(H334:H340)</f>
        <v>131</v>
      </c>
      <c r="I333" s="68">
        <f>H333*100/F333</f>
        <v>46.95340501792115</v>
      </c>
      <c r="J333" s="25"/>
      <c r="K333" s="25"/>
      <c r="L333" s="25"/>
      <c r="M333" s="25">
        <v>6</v>
      </c>
      <c r="N333" s="25" t="s">
        <v>20</v>
      </c>
    </row>
    <row r="334" spans="1:14" ht="16.5">
      <c r="A334" s="26">
        <v>1</v>
      </c>
      <c r="B334" s="128" t="s">
        <v>730</v>
      </c>
      <c r="C334" s="145">
        <v>311</v>
      </c>
      <c r="D334" s="23">
        <v>97</v>
      </c>
      <c r="E334" s="24">
        <f t="shared" si="17"/>
        <v>31.189710610932476</v>
      </c>
      <c r="F334" s="29">
        <v>55</v>
      </c>
      <c r="G334" s="57">
        <f t="shared" si="15"/>
        <v>17.684887459807076</v>
      </c>
      <c r="H334" s="23">
        <v>17</v>
      </c>
      <c r="I334" s="195">
        <v>30.91</v>
      </c>
      <c r="J334" s="26"/>
      <c r="K334" s="26"/>
      <c r="L334" s="26"/>
      <c r="M334" s="26"/>
      <c r="N334" s="26"/>
    </row>
    <row r="335" spans="1:14" ht="16.5">
      <c r="A335" s="26">
        <v>2</v>
      </c>
      <c r="B335" s="128" t="s">
        <v>731</v>
      </c>
      <c r="C335" s="145">
        <v>242</v>
      </c>
      <c r="D335" s="23">
        <v>31</v>
      </c>
      <c r="E335" s="24">
        <f t="shared" si="17"/>
        <v>12.8099173553719</v>
      </c>
      <c r="F335" s="29">
        <v>50</v>
      </c>
      <c r="G335" s="57">
        <f t="shared" si="15"/>
        <v>20.66115702479339</v>
      </c>
      <c r="H335" s="23">
        <v>4</v>
      </c>
      <c r="I335" s="195">
        <v>8</v>
      </c>
      <c r="J335" s="26"/>
      <c r="K335" s="26"/>
      <c r="L335" s="26"/>
      <c r="M335" s="26" t="s">
        <v>52</v>
      </c>
      <c r="N335" s="26"/>
    </row>
    <row r="336" spans="1:14" ht="16.5">
      <c r="A336" s="26">
        <v>3</v>
      </c>
      <c r="B336" s="181" t="s">
        <v>732</v>
      </c>
      <c r="C336" s="145">
        <v>147</v>
      </c>
      <c r="D336" s="23">
        <v>101</v>
      </c>
      <c r="E336" s="24">
        <f t="shared" si="17"/>
        <v>68.70748299319727</v>
      </c>
      <c r="F336" s="29">
        <v>37</v>
      </c>
      <c r="G336" s="57">
        <f t="shared" si="15"/>
        <v>25.170068027210885</v>
      </c>
      <c r="H336" s="23">
        <v>26</v>
      </c>
      <c r="I336" s="195">
        <v>70.27</v>
      </c>
      <c r="J336" s="26"/>
      <c r="K336" s="26"/>
      <c r="L336" s="26"/>
      <c r="M336" s="26" t="s">
        <v>52</v>
      </c>
      <c r="N336" s="26"/>
    </row>
    <row r="337" spans="1:14" ht="16.5">
      <c r="A337" s="26">
        <v>4</v>
      </c>
      <c r="B337" s="182" t="s">
        <v>733</v>
      </c>
      <c r="C337" s="145">
        <v>157</v>
      </c>
      <c r="D337" s="23">
        <v>3</v>
      </c>
      <c r="E337" s="24">
        <f t="shared" si="17"/>
        <v>1.910828025477707</v>
      </c>
      <c r="F337" s="29">
        <v>38</v>
      </c>
      <c r="G337" s="57">
        <f t="shared" si="15"/>
        <v>24.203821656050955</v>
      </c>
      <c r="H337" s="23">
        <v>2</v>
      </c>
      <c r="I337" s="195">
        <v>5.26</v>
      </c>
      <c r="J337" s="26"/>
      <c r="K337" s="26"/>
      <c r="L337" s="26"/>
      <c r="M337" s="26" t="s">
        <v>52</v>
      </c>
      <c r="N337" s="26"/>
    </row>
    <row r="338" spans="1:14" ht="16.5">
      <c r="A338" s="26">
        <v>5</v>
      </c>
      <c r="B338" s="183" t="s">
        <v>734</v>
      </c>
      <c r="C338" s="124">
        <v>156</v>
      </c>
      <c r="D338" s="23">
        <v>126</v>
      </c>
      <c r="E338" s="24">
        <f t="shared" si="17"/>
        <v>80.76923076923077</v>
      </c>
      <c r="F338" s="29">
        <v>52</v>
      </c>
      <c r="G338" s="57">
        <f t="shared" si="15"/>
        <v>33.33333333333333</v>
      </c>
      <c r="H338" s="23">
        <v>51</v>
      </c>
      <c r="I338" s="195">
        <v>98.08</v>
      </c>
      <c r="J338" s="26"/>
      <c r="K338" s="26"/>
      <c r="L338" s="26"/>
      <c r="M338" s="26" t="s">
        <v>52</v>
      </c>
      <c r="N338" s="26"/>
    </row>
    <row r="339" spans="1:14" ht="16.5">
      <c r="A339" s="26">
        <v>6</v>
      </c>
      <c r="B339" s="181" t="s">
        <v>735</v>
      </c>
      <c r="C339" s="145">
        <v>80</v>
      </c>
      <c r="D339" s="23">
        <v>80</v>
      </c>
      <c r="E339" s="24">
        <f t="shared" si="17"/>
        <v>100</v>
      </c>
      <c r="F339" s="29">
        <v>27</v>
      </c>
      <c r="G339" s="57">
        <f t="shared" si="15"/>
        <v>33.75</v>
      </c>
      <c r="H339" s="23">
        <v>27</v>
      </c>
      <c r="I339" s="195">
        <v>100</v>
      </c>
      <c r="J339" s="26"/>
      <c r="K339" s="26"/>
      <c r="L339" s="26"/>
      <c r="M339" s="26" t="s">
        <v>52</v>
      </c>
      <c r="N339" s="26"/>
    </row>
    <row r="340" spans="1:14" ht="16.5">
      <c r="A340" s="26">
        <v>7</v>
      </c>
      <c r="B340" s="128" t="s">
        <v>664</v>
      </c>
      <c r="C340" s="145">
        <v>52</v>
      </c>
      <c r="D340" s="23">
        <v>5</v>
      </c>
      <c r="E340" s="24">
        <f t="shared" si="17"/>
        <v>9.615384615384617</v>
      </c>
      <c r="F340" s="29">
        <v>20</v>
      </c>
      <c r="G340" s="57">
        <f t="shared" si="15"/>
        <v>38.46153846153847</v>
      </c>
      <c r="H340" s="23">
        <v>4</v>
      </c>
      <c r="I340" s="195">
        <v>20</v>
      </c>
      <c r="J340" s="26"/>
      <c r="K340" s="26"/>
      <c r="L340" s="26"/>
      <c r="M340" s="26" t="s">
        <v>52</v>
      </c>
      <c r="N340" s="26"/>
    </row>
    <row r="341" spans="1:14" s="1" customFormat="1" ht="16.5">
      <c r="A341" s="25" t="s">
        <v>22</v>
      </c>
      <c r="B341" s="13" t="s">
        <v>470</v>
      </c>
      <c r="C341" s="67">
        <f>SUM(C342:C357)</f>
        <v>2021</v>
      </c>
      <c r="D341" s="67">
        <f>SUM(D342:D357)</f>
        <v>1184</v>
      </c>
      <c r="E341" s="20">
        <f t="shared" si="17"/>
        <v>58.58485898070263</v>
      </c>
      <c r="F341" s="67">
        <f>SUM(F342:F357)</f>
        <v>234</v>
      </c>
      <c r="G341" s="193">
        <f t="shared" si="15"/>
        <v>11.578426521523998</v>
      </c>
      <c r="H341" s="67">
        <f>SUM(H342:H357)</f>
        <v>156</v>
      </c>
      <c r="I341" s="68" t="s">
        <v>144</v>
      </c>
      <c r="J341" s="25"/>
      <c r="K341" s="25"/>
      <c r="L341" s="25"/>
      <c r="M341" s="25">
        <v>6</v>
      </c>
      <c r="N341" s="25" t="s">
        <v>24</v>
      </c>
    </row>
    <row r="342" spans="1:14" ht="16.5">
      <c r="A342" s="26">
        <v>1</v>
      </c>
      <c r="B342" s="27" t="s">
        <v>736</v>
      </c>
      <c r="C342" s="29">
        <v>105</v>
      </c>
      <c r="D342" s="29">
        <v>83</v>
      </c>
      <c r="E342" s="24">
        <f t="shared" si="17"/>
        <v>79.04761904761905</v>
      </c>
      <c r="F342" s="29">
        <v>21</v>
      </c>
      <c r="G342" s="57">
        <f t="shared" si="15"/>
        <v>20</v>
      </c>
      <c r="H342" s="29">
        <v>21</v>
      </c>
      <c r="I342" s="83">
        <f>H342/F342*100</f>
        <v>100</v>
      </c>
      <c r="J342" s="26" t="s">
        <v>52</v>
      </c>
      <c r="K342" s="26"/>
      <c r="L342" s="26"/>
      <c r="M342" s="26" t="s">
        <v>52</v>
      </c>
      <c r="N342" s="26"/>
    </row>
    <row r="343" spans="1:14" ht="16.5">
      <c r="A343" s="26">
        <v>2</v>
      </c>
      <c r="B343" s="27" t="s">
        <v>737</v>
      </c>
      <c r="C343" s="29">
        <v>270</v>
      </c>
      <c r="D343" s="29">
        <v>234</v>
      </c>
      <c r="E343" s="24">
        <f t="shared" si="17"/>
        <v>86.66666666666667</v>
      </c>
      <c r="F343" s="29">
        <v>43</v>
      </c>
      <c r="G343" s="57">
        <f t="shared" si="15"/>
        <v>15.925925925925927</v>
      </c>
      <c r="H343" s="29">
        <v>41</v>
      </c>
      <c r="I343" s="83">
        <f aca="true" t="shared" si="18" ref="I343:I357">H343/F343*100</f>
        <v>95.34883720930233</v>
      </c>
      <c r="J343" s="26" t="s">
        <v>52</v>
      </c>
      <c r="K343" s="26"/>
      <c r="L343" s="26"/>
      <c r="M343" s="26" t="s">
        <v>52</v>
      </c>
      <c r="N343" s="26"/>
    </row>
    <row r="344" spans="1:14" ht="16.5">
      <c r="A344" s="26">
        <v>3</v>
      </c>
      <c r="B344" s="27" t="s">
        <v>738</v>
      </c>
      <c r="C344" s="29">
        <v>101</v>
      </c>
      <c r="D344" s="29">
        <v>96</v>
      </c>
      <c r="E344" s="24">
        <f t="shared" si="17"/>
        <v>95.04950495049505</v>
      </c>
      <c r="F344" s="29">
        <v>17</v>
      </c>
      <c r="G344" s="57">
        <f t="shared" si="15"/>
        <v>16.831683168316832</v>
      </c>
      <c r="H344" s="29">
        <v>15</v>
      </c>
      <c r="I344" s="83">
        <f t="shared" si="18"/>
        <v>88.23529411764706</v>
      </c>
      <c r="J344" s="26" t="s">
        <v>52</v>
      </c>
      <c r="K344" s="26"/>
      <c r="L344" s="26"/>
      <c r="M344" s="26" t="s">
        <v>52</v>
      </c>
      <c r="N344" s="26"/>
    </row>
    <row r="345" spans="1:14" ht="16.5">
      <c r="A345" s="26">
        <v>4</v>
      </c>
      <c r="B345" s="27" t="s">
        <v>739</v>
      </c>
      <c r="C345" s="29">
        <v>118</v>
      </c>
      <c r="D345" s="29">
        <v>38</v>
      </c>
      <c r="E345" s="24">
        <f t="shared" si="17"/>
        <v>32.20338983050847</v>
      </c>
      <c r="F345" s="29">
        <v>20</v>
      </c>
      <c r="G345" s="57">
        <f aca="true" t="shared" si="19" ref="G345:G408">F345/C345*100</f>
        <v>16.94915254237288</v>
      </c>
      <c r="H345" s="29">
        <v>19</v>
      </c>
      <c r="I345" s="83">
        <f t="shared" si="18"/>
        <v>95</v>
      </c>
      <c r="J345" s="26" t="s">
        <v>52</v>
      </c>
      <c r="K345" s="26"/>
      <c r="L345" s="26"/>
      <c r="M345" s="26" t="s">
        <v>52</v>
      </c>
      <c r="N345" s="26"/>
    </row>
    <row r="346" spans="1:14" ht="16.5">
      <c r="A346" s="26">
        <v>5</v>
      </c>
      <c r="B346" s="27" t="s">
        <v>740</v>
      </c>
      <c r="C346" s="29">
        <v>152</v>
      </c>
      <c r="D346" s="29">
        <v>78</v>
      </c>
      <c r="E346" s="24">
        <f t="shared" si="17"/>
        <v>51.31578947368421</v>
      </c>
      <c r="F346" s="29">
        <v>9</v>
      </c>
      <c r="G346" s="57">
        <f t="shared" si="19"/>
        <v>5.921052631578947</v>
      </c>
      <c r="H346" s="29">
        <v>1</v>
      </c>
      <c r="I346" s="83">
        <f t="shared" si="18"/>
        <v>11.11111111111111</v>
      </c>
      <c r="J346" s="26"/>
      <c r="K346" s="26"/>
      <c r="L346" s="26"/>
      <c r="M346" s="26"/>
      <c r="N346" s="26"/>
    </row>
    <row r="347" spans="1:14" ht="16.5">
      <c r="A347" s="26">
        <v>6</v>
      </c>
      <c r="B347" s="27" t="s">
        <v>741</v>
      </c>
      <c r="C347" s="29">
        <v>142</v>
      </c>
      <c r="D347" s="29">
        <v>78</v>
      </c>
      <c r="E347" s="24">
        <f t="shared" si="17"/>
        <v>54.929577464788736</v>
      </c>
      <c r="F347" s="29">
        <v>6</v>
      </c>
      <c r="G347" s="57">
        <f t="shared" si="19"/>
        <v>4.225352112676056</v>
      </c>
      <c r="H347" s="29">
        <v>1</v>
      </c>
      <c r="I347" s="83">
        <f t="shared" si="18"/>
        <v>16.666666666666664</v>
      </c>
      <c r="J347" s="26"/>
      <c r="K347" s="26"/>
      <c r="L347" s="26"/>
      <c r="M347" s="26"/>
      <c r="N347" s="26"/>
    </row>
    <row r="348" spans="1:14" s="1" customFormat="1" ht="16.5">
      <c r="A348" s="26">
        <v>7</v>
      </c>
      <c r="B348" s="27" t="s">
        <v>742</v>
      </c>
      <c r="C348" s="29">
        <v>110</v>
      </c>
      <c r="D348" s="29">
        <v>65</v>
      </c>
      <c r="E348" s="24">
        <f t="shared" si="17"/>
        <v>59.09090909090909</v>
      </c>
      <c r="F348" s="29">
        <v>7</v>
      </c>
      <c r="G348" s="57">
        <f t="shared" si="19"/>
        <v>6.363636363636363</v>
      </c>
      <c r="H348" s="29">
        <v>1</v>
      </c>
      <c r="I348" s="83">
        <f t="shared" si="18"/>
        <v>14.285714285714285</v>
      </c>
      <c r="J348" s="26"/>
      <c r="K348" s="26"/>
      <c r="L348" s="26"/>
      <c r="M348" s="26"/>
      <c r="N348" s="26"/>
    </row>
    <row r="349" spans="1:14" ht="16.5">
      <c r="A349" s="26">
        <v>8</v>
      </c>
      <c r="B349" s="27" t="s">
        <v>743</v>
      </c>
      <c r="C349" s="29">
        <v>105</v>
      </c>
      <c r="D349" s="29">
        <v>80</v>
      </c>
      <c r="E349" s="24">
        <f t="shared" si="17"/>
        <v>76.19047619047619</v>
      </c>
      <c r="F349" s="29">
        <v>6</v>
      </c>
      <c r="G349" s="57">
        <f t="shared" si="19"/>
        <v>5.714285714285714</v>
      </c>
      <c r="H349" s="29">
        <v>3</v>
      </c>
      <c r="I349" s="83">
        <f t="shared" si="18"/>
        <v>50</v>
      </c>
      <c r="J349" s="26"/>
      <c r="K349" s="26"/>
      <c r="L349" s="26"/>
      <c r="M349" s="26"/>
      <c r="N349" s="26"/>
    </row>
    <row r="350" spans="1:14" ht="16.5">
      <c r="A350" s="26">
        <v>9</v>
      </c>
      <c r="B350" s="27" t="s">
        <v>406</v>
      </c>
      <c r="C350" s="29">
        <v>102</v>
      </c>
      <c r="D350" s="29">
        <v>3</v>
      </c>
      <c r="E350" s="24">
        <f t="shared" si="17"/>
        <v>2.941176470588235</v>
      </c>
      <c r="F350" s="29">
        <v>8</v>
      </c>
      <c r="G350" s="57">
        <f t="shared" si="19"/>
        <v>7.8431372549019605</v>
      </c>
      <c r="H350" s="29">
        <v>0</v>
      </c>
      <c r="I350" s="83">
        <f t="shared" si="18"/>
        <v>0</v>
      </c>
      <c r="J350" s="26"/>
      <c r="K350" s="26"/>
      <c r="L350" s="26"/>
      <c r="M350" s="26"/>
      <c r="N350" s="26"/>
    </row>
    <row r="351" spans="1:14" ht="16.5">
      <c r="A351" s="26">
        <v>10</v>
      </c>
      <c r="B351" s="27" t="s">
        <v>744</v>
      </c>
      <c r="C351" s="29">
        <v>100</v>
      </c>
      <c r="D351" s="29">
        <v>37</v>
      </c>
      <c r="E351" s="24">
        <f t="shared" si="17"/>
        <v>37</v>
      </c>
      <c r="F351" s="29">
        <v>3</v>
      </c>
      <c r="G351" s="57">
        <f t="shared" si="19"/>
        <v>3</v>
      </c>
      <c r="H351" s="29">
        <v>2</v>
      </c>
      <c r="I351" s="83">
        <f t="shared" si="18"/>
        <v>66.66666666666666</v>
      </c>
      <c r="J351" s="26"/>
      <c r="K351" s="26"/>
      <c r="L351" s="26"/>
      <c r="M351" s="26"/>
      <c r="N351" s="26"/>
    </row>
    <row r="352" spans="1:14" ht="16.5">
      <c r="A352" s="26">
        <v>11</v>
      </c>
      <c r="B352" s="27" t="s">
        <v>745</v>
      </c>
      <c r="C352" s="29">
        <v>152</v>
      </c>
      <c r="D352" s="29">
        <v>129</v>
      </c>
      <c r="E352" s="24">
        <f t="shared" si="17"/>
        <v>84.86842105263158</v>
      </c>
      <c r="F352" s="29">
        <v>19</v>
      </c>
      <c r="G352" s="57">
        <f t="shared" si="19"/>
        <v>12.5</v>
      </c>
      <c r="H352" s="29">
        <v>9</v>
      </c>
      <c r="I352" s="83">
        <f t="shared" si="18"/>
        <v>47.368421052631575</v>
      </c>
      <c r="J352" s="26"/>
      <c r="K352" s="26"/>
      <c r="L352" s="26"/>
      <c r="M352" s="26"/>
      <c r="N352" s="26"/>
    </row>
    <row r="353" spans="1:14" ht="16.5">
      <c r="A353" s="26">
        <v>12</v>
      </c>
      <c r="B353" s="27" t="s">
        <v>315</v>
      </c>
      <c r="C353" s="29">
        <v>97</v>
      </c>
      <c r="D353" s="29">
        <v>10</v>
      </c>
      <c r="E353" s="24">
        <f t="shared" si="17"/>
        <v>10.309278350515463</v>
      </c>
      <c r="F353" s="29">
        <v>15</v>
      </c>
      <c r="G353" s="57">
        <f t="shared" si="19"/>
        <v>15.463917525773196</v>
      </c>
      <c r="H353" s="29">
        <v>10</v>
      </c>
      <c r="I353" s="83">
        <f t="shared" si="18"/>
        <v>66.66666666666666</v>
      </c>
      <c r="J353" s="26" t="s">
        <v>52</v>
      </c>
      <c r="K353" s="26"/>
      <c r="L353" s="26"/>
      <c r="M353" s="26" t="s">
        <v>52</v>
      </c>
      <c r="N353" s="26"/>
    </row>
    <row r="354" spans="1:14" ht="16.5">
      <c r="A354" s="26">
        <v>13</v>
      </c>
      <c r="B354" s="27" t="s">
        <v>747</v>
      </c>
      <c r="C354" s="29">
        <v>121</v>
      </c>
      <c r="D354" s="29">
        <v>107</v>
      </c>
      <c r="E354" s="24">
        <f t="shared" si="17"/>
        <v>88.42975206611571</v>
      </c>
      <c r="F354" s="29">
        <v>13</v>
      </c>
      <c r="G354" s="57">
        <f t="shared" si="19"/>
        <v>10.743801652892563</v>
      </c>
      <c r="H354" s="29">
        <v>12</v>
      </c>
      <c r="I354" s="83">
        <f t="shared" si="18"/>
        <v>92.3076923076923</v>
      </c>
      <c r="J354" s="26"/>
      <c r="K354" s="26"/>
      <c r="L354" s="26"/>
      <c r="M354" s="26"/>
      <c r="N354" s="26"/>
    </row>
    <row r="355" spans="1:14" ht="16.5">
      <c r="A355" s="26">
        <v>14</v>
      </c>
      <c r="B355" s="27" t="s">
        <v>746</v>
      </c>
      <c r="C355" s="29">
        <v>90</v>
      </c>
      <c r="D355" s="29">
        <v>19</v>
      </c>
      <c r="E355" s="24">
        <f t="shared" si="17"/>
        <v>21.11111111111111</v>
      </c>
      <c r="F355" s="29">
        <v>13</v>
      </c>
      <c r="G355" s="57">
        <f t="shared" si="19"/>
        <v>14.444444444444443</v>
      </c>
      <c r="H355" s="29">
        <v>1</v>
      </c>
      <c r="I355" s="83">
        <f t="shared" si="18"/>
        <v>7.6923076923076925</v>
      </c>
      <c r="J355" s="26"/>
      <c r="K355" s="26"/>
      <c r="L355" s="26"/>
      <c r="M355" s="26"/>
      <c r="N355" s="26"/>
    </row>
    <row r="356" spans="1:14" ht="16.5">
      <c r="A356" s="26">
        <v>15</v>
      </c>
      <c r="B356" s="27" t="s">
        <v>748</v>
      </c>
      <c r="C356" s="29">
        <v>125</v>
      </c>
      <c r="D356" s="29">
        <v>123</v>
      </c>
      <c r="E356" s="24">
        <f t="shared" si="17"/>
        <v>98.4</v>
      </c>
      <c r="F356" s="29">
        <v>19</v>
      </c>
      <c r="G356" s="57">
        <f t="shared" si="19"/>
        <v>15.2</v>
      </c>
      <c r="H356" s="29">
        <v>19</v>
      </c>
      <c r="I356" s="83">
        <f t="shared" si="18"/>
        <v>100</v>
      </c>
      <c r="J356" s="26" t="s">
        <v>52</v>
      </c>
      <c r="K356" s="26"/>
      <c r="L356" s="26"/>
      <c r="M356" s="26" t="s">
        <v>52</v>
      </c>
      <c r="N356" s="26"/>
    </row>
    <row r="357" spans="1:14" ht="16.5">
      <c r="A357" s="26">
        <v>16</v>
      </c>
      <c r="B357" s="27" t="s">
        <v>749</v>
      </c>
      <c r="C357" s="29">
        <v>131</v>
      </c>
      <c r="D357" s="29">
        <v>4</v>
      </c>
      <c r="E357" s="24">
        <f t="shared" si="17"/>
        <v>3.0534351145038165</v>
      </c>
      <c r="F357" s="29">
        <v>15</v>
      </c>
      <c r="G357" s="57">
        <f t="shared" si="19"/>
        <v>11.450381679389313</v>
      </c>
      <c r="H357" s="29">
        <v>1</v>
      </c>
      <c r="I357" s="83">
        <f t="shared" si="18"/>
        <v>6.666666666666667</v>
      </c>
      <c r="J357" s="26"/>
      <c r="K357" s="26"/>
      <c r="L357" s="26"/>
      <c r="M357" s="26"/>
      <c r="N357" s="26"/>
    </row>
    <row r="358" spans="1:14" s="1" customFormat="1" ht="16.5">
      <c r="A358" s="25" t="s">
        <v>83</v>
      </c>
      <c r="B358" s="13" t="s">
        <v>467</v>
      </c>
      <c r="C358" s="67">
        <f>SUM(C359:C362)</f>
        <v>578</v>
      </c>
      <c r="D358" s="67">
        <f>SUM(D359:D362)</f>
        <v>370</v>
      </c>
      <c r="E358" s="20">
        <f t="shared" si="17"/>
        <v>64.01384083044984</v>
      </c>
      <c r="F358" s="67">
        <f>SUM(F359:F362)</f>
        <v>54</v>
      </c>
      <c r="G358" s="193">
        <f t="shared" si="19"/>
        <v>9.342560553633218</v>
      </c>
      <c r="H358" s="67">
        <f>SUM(H359:H362)</f>
        <v>37</v>
      </c>
      <c r="I358" s="68" t="s">
        <v>146</v>
      </c>
      <c r="J358" s="25"/>
      <c r="K358" s="25"/>
      <c r="L358" s="25"/>
      <c r="M358" s="25">
        <v>2</v>
      </c>
      <c r="N358" s="25" t="s">
        <v>21</v>
      </c>
    </row>
    <row r="359" spans="1:14" ht="16.5">
      <c r="A359" s="26">
        <v>1</v>
      </c>
      <c r="B359" s="55" t="s">
        <v>750</v>
      </c>
      <c r="C359" s="56">
        <v>210</v>
      </c>
      <c r="D359" s="56">
        <v>28</v>
      </c>
      <c r="E359" s="24">
        <f t="shared" si="17"/>
        <v>13.333333333333334</v>
      </c>
      <c r="F359" s="56">
        <v>12</v>
      </c>
      <c r="G359" s="57">
        <f t="shared" si="19"/>
        <v>5.714285714285714</v>
      </c>
      <c r="H359" s="56">
        <v>0</v>
      </c>
      <c r="I359" s="161">
        <v>0</v>
      </c>
      <c r="J359" s="26"/>
      <c r="K359" s="30"/>
      <c r="L359" s="26"/>
      <c r="M359" s="26"/>
      <c r="N359" s="26"/>
    </row>
    <row r="360" spans="1:14" ht="16.5">
      <c r="A360" s="26">
        <v>2</v>
      </c>
      <c r="B360" s="55" t="s">
        <v>751</v>
      </c>
      <c r="C360" s="56">
        <v>123</v>
      </c>
      <c r="D360" s="56">
        <v>108</v>
      </c>
      <c r="E360" s="24">
        <f t="shared" si="17"/>
        <v>87.8048780487805</v>
      </c>
      <c r="F360" s="56">
        <v>19</v>
      </c>
      <c r="G360" s="57">
        <f t="shared" si="19"/>
        <v>15.447154471544716</v>
      </c>
      <c r="H360" s="56">
        <v>14</v>
      </c>
      <c r="I360" s="161">
        <v>73.7</v>
      </c>
      <c r="J360" s="26" t="s">
        <v>52</v>
      </c>
      <c r="K360" s="30" t="s">
        <v>52</v>
      </c>
      <c r="L360" s="26"/>
      <c r="M360" s="26" t="s">
        <v>52</v>
      </c>
      <c r="N360" s="26"/>
    </row>
    <row r="361" spans="1:14" ht="16.5">
      <c r="A361" s="26">
        <v>3</v>
      </c>
      <c r="B361" s="55" t="s">
        <v>752</v>
      </c>
      <c r="C361" s="56">
        <v>126</v>
      </c>
      <c r="D361" s="56">
        <v>121</v>
      </c>
      <c r="E361" s="24">
        <f t="shared" si="17"/>
        <v>96.03174603174604</v>
      </c>
      <c r="F361" s="56">
        <v>19</v>
      </c>
      <c r="G361" s="57">
        <f t="shared" si="19"/>
        <v>15.079365079365079</v>
      </c>
      <c r="H361" s="56">
        <v>19</v>
      </c>
      <c r="I361" s="161">
        <v>100</v>
      </c>
      <c r="J361" s="26" t="s">
        <v>52</v>
      </c>
      <c r="K361" s="26" t="s">
        <v>52</v>
      </c>
      <c r="L361" s="26"/>
      <c r="M361" s="26" t="s">
        <v>52</v>
      </c>
      <c r="N361" s="26"/>
    </row>
    <row r="362" spans="1:14" ht="16.5">
      <c r="A362" s="26">
        <v>4</v>
      </c>
      <c r="B362" s="55" t="s">
        <v>753</v>
      </c>
      <c r="C362" s="56">
        <v>119</v>
      </c>
      <c r="D362" s="56">
        <v>113</v>
      </c>
      <c r="E362" s="24">
        <f t="shared" si="17"/>
        <v>94.9579831932773</v>
      </c>
      <c r="F362" s="56">
        <v>4</v>
      </c>
      <c r="G362" s="57">
        <f t="shared" si="19"/>
        <v>3.361344537815126</v>
      </c>
      <c r="H362" s="56">
        <v>4</v>
      </c>
      <c r="I362" s="161">
        <v>100</v>
      </c>
      <c r="J362" s="26"/>
      <c r="K362" s="26"/>
      <c r="L362" s="26"/>
      <c r="M362" s="26"/>
      <c r="N362" s="26"/>
    </row>
    <row r="363" spans="1:14" s="1" customFormat="1" ht="16.5">
      <c r="A363" s="25" t="s">
        <v>86</v>
      </c>
      <c r="B363" s="13" t="s">
        <v>474</v>
      </c>
      <c r="C363" s="67">
        <f>SUM(C364:C375)</f>
        <v>1986</v>
      </c>
      <c r="D363" s="67">
        <f>SUM(D364:D375)</f>
        <v>1354</v>
      </c>
      <c r="E363" s="20">
        <f t="shared" si="17"/>
        <v>68.17724068479355</v>
      </c>
      <c r="F363" s="67">
        <f>SUM(F364:F375)</f>
        <v>147</v>
      </c>
      <c r="G363" s="193">
        <f t="shared" si="19"/>
        <v>7.401812688821751</v>
      </c>
      <c r="H363" s="67">
        <f>SUM(H364:H375)</f>
        <v>135</v>
      </c>
      <c r="I363" s="68" t="s">
        <v>148</v>
      </c>
      <c r="J363" s="25"/>
      <c r="K363" s="25"/>
      <c r="L363" s="25"/>
      <c r="M363" s="25">
        <v>1</v>
      </c>
      <c r="N363" s="25" t="s">
        <v>21</v>
      </c>
    </row>
    <row r="364" spans="1:14" ht="16.5">
      <c r="A364" s="26">
        <v>1</v>
      </c>
      <c r="B364" s="31" t="s">
        <v>754</v>
      </c>
      <c r="C364" s="32">
        <v>150</v>
      </c>
      <c r="D364" s="23">
        <v>143</v>
      </c>
      <c r="E364" s="24">
        <f t="shared" si="17"/>
        <v>95.33333333333334</v>
      </c>
      <c r="F364" s="33">
        <v>12</v>
      </c>
      <c r="G364" s="57">
        <f t="shared" si="19"/>
        <v>8</v>
      </c>
      <c r="H364" s="72">
        <v>12</v>
      </c>
      <c r="I364" s="83">
        <f>H364/F364*100</f>
        <v>100</v>
      </c>
      <c r="J364" s="66"/>
      <c r="K364" s="66"/>
      <c r="L364" s="66"/>
      <c r="M364" s="66"/>
      <c r="N364" s="26"/>
    </row>
    <row r="365" spans="1:14" ht="16.5">
      <c r="A365" s="26">
        <v>2</v>
      </c>
      <c r="B365" s="35" t="s">
        <v>755</v>
      </c>
      <c r="C365" s="32">
        <v>128</v>
      </c>
      <c r="D365" s="23">
        <v>124</v>
      </c>
      <c r="E365" s="24">
        <f t="shared" si="17"/>
        <v>96.875</v>
      </c>
      <c r="F365" s="33">
        <v>9</v>
      </c>
      <c r="G365" s="57">
        <f t="shared" si="19"/>
        <v>7.03125</v>
      </c>
      <c r="H365" s="72">
        <v>9</v>
      </c>
      <c r="I365" s="83">
        <f aca="true" t="shared" si="20" ref="I365:I375">H365/F365*100</f>
        <v>100</v>
      </c>
      <c r="J365" s="66"/>
      <c r="K365" s="66"/>
      <c r="L365" s="66"/>
      <c r="M365" s="66"/>
      <c r="N365" s="26"/>
    </row>
    <row r="366" spans="1:14" ht="16.5">
      <c r="A366" s="26">
        <v>3</v>
      </c>
      <c r="B366" s="35" t="s">
        <v>756</v>
      </c>
      <c r="C366" s="36">
        <v>100</v>
      </c>
      <c r="D366" s="23">
        <v>20</v>
      </c>
      <c r="E366" s="24">
        <f t="shared" si="17"/>
        <v>20</v>
      </c>
      <c r="F366" s="33">
        <v>2</v>
      </c>
      <c r="G366" s="57">
        <f t="shared" si="19"/>
        <v>2</v>
      </c>
      <c r="H366" s="72">
        <v>0</v>
      </c>
      <c r="I366" s="83">
        <f t="shared" si="20"/>
        <v>0</v>
      </c>
      <c r="J366" s="66"/>
      <c r="K366" s="66"/>
      <c r="L366" s="66"/>
      <c r="M366" s="66"/>
      <c r="N366" s="26"/>
    </row>
    <row r="367" spans="1:14" ht="16.5">
      <c r="A367" s="26">
        <v>4</v>
      </c>
      <c r="B367" s="31" t="s">
        <v>757</v>
      </c>
      <c r="C367" s="32">
        <v>213</v>
      </c>
      <c r="D367" s="23">
        <v>120</v>
      </c>
      <c r="E367" s="24">
        <f t="shared" si="17"/>
        <v>56.33802816901409</v>
      </c>
      <c r="F367" s="33">
        <v>10</v>
      </c>
      <c r="G367" s="57">
        <f t="shared" si="19"/>
        <v>4.694835680751173</v>
      </c>
      <c r="H367" s="72">
        <v>8</v>
      </c>
      <c r="I367" s="83">
        <f t="shared" si="20"/>
        <v>80</v>
      </c>
      <c r="J367" s="66"/>
      <c r="K367" s="66"/>
      <c r="L367" s="66"/>
      <c r="M367" s="66"/>
      <c r="N367" s="26"/>
    </row>
    <row r="368" spans="1:14" ht="18" customHeight="1">
      <c r="A368" s="26">
        <v>5</v>
      </c>
      <c r="B368" s="31" t="s">
        <v>685</v>
      </c>
      <c r="C368" s="36">
        <v>101</v>
      </c>
      <c r="D368" s="23">
        <v>20</v>
      </c>
      <c r="E368" s="24">
        <f t="shared" si="17"/>
        <v>19.801980198019802</v>
      </c>
      <c r="F368" s="33">
        <v>3</v>
      </c>
      <c r="G368" s="57">
        <f t="shared" si="19"/>
        <v>2.9702970297029703</v>
      </c>
      <c r="H368" s="72">
        <v>2</v>
      </c>
      <c r="I368" s="83">
        <f t="shared" si="20"/>
        <v>66.66666666666666</v>
      </c>
      <c r="J368" s="66"/>
      <c r="K368" s="66"/>
      <c r="L368" s="66"/>
      <c r="M368" s="66"/>
      <c r="N368" s="26"/>
    </row>
    <row r="369" spans="1:14" ht="18" customHeight="1">
      <c r="A369" s="26">
        <v>6</v>
      </c>
      <c r="B369" s="35" t="s">
        <v>758</v>
      </c>
      <c r="C369" s="32">
        <v>214</v>
      </c>
      <c r="D369" s="23">
        <v>208</v>
      </c>
      <c r="E369" s="24">
        <f t="shared" si="17"/>
        <v>97.19626168224299</v>
      </c>
      <c r="F369" s="33">
        <v>29</v>
      </c>
      <c r="G369" s="57">
        <f t="shared" si="19"/>
        <v>13.551401869158877</v>
      </c>
      <c r="H369" s="72">
        <v>29</v>
      </c>
      <c r="I369" s="83">
        <f t="shared" si="20"/>
        <v>100</v>
      </c>
      <c r="J369" s="66"/>
      <c r="K369" s="66"/>
      <c r="L369" s="66"/>
      <c r="M369" s="66"/>
      <c r="N369" s="26"/>
    </row>
    <row r="370" spans="1:14" ht="18" customHeight="1">
      <c r="A370" s="26">
        <v>7</v>
      </c>
      <c r="B370" s="31" t="s">
        <v>759</v>
      </c>
      <c r="C370" s="36">
        <v>154</v>
      </c>
      <c r="D370" s="23">
        <v>58</v>
      </c>
      <c r="E370" s="24">
        <f t="shared" si="17"/>
        <v>37.66233766233766</v>
      </c>
      <c r="F370" s="33">
        <v>5</v>
      </c>
      <c r="G370" s="57">
        <f t="shared" si="19"/>
        <v>3.2467532467532463</v>
      </c>
      <c r="H370" s="72">
        <v>4</v>
      </c>
      <c r="I370" s="83">
        <f t="shared" si="20"/>
        <v>80</v>
      </c>
      <c r="J370" s="66"/>
      <c r="K370" s="66"/>
      <c r="L370" s="66"/>
      <c r="M370" s="66"/>
      <c r="N370" s="26"/>
    </row>
    <row r="371" spans="1:14" ht="18" customHeight="1">
      <c r="A371" s="26">
        <v>8</v>
      </c>
      <c r="B371" s="31" t="s">
        <v>158</v>
      </c>
      <c r="C371" s="32">
        <v>210</v>
      </c>
      <c r="D371" s="23">
        <v>207</v>
      </c>
      <c r="E371" s="24">
        <f t="shared" si="17"/>
        <v>98.57142857142858</v>
      </c>
      <c r="F371" s="33">
        <v>19</v>
      </c>
      <c r="G371" s="57">
        <f t="shared" si="19"/>
        <v>9.047619047619047</v>
      </c>
      <c r="H371" s="72">
        <v>19</v>
      </c>
      <c r="I371" s="83">
        <f t="shared" si="20"/>
        <v>100</v>
      </c>
      <c r="J371" s="66"/>
      <c r="K371" s="66"/>
      <c r="L371" s="66"/>
      <c r="M371" s="66"/>
      <c r="N371" s="26"/>
    </row>
    <row r="372" spans="1:14" ht="18" customHeight="1">
      <c r="A372" s="26">
        <v>9</v>
      </c>
      <c r="B372" s="35" t="s">
        <v>760</v>
      </c>
      <c r="C372" s="32">
        <v>157</v>
      </c>
      <c r="D372" s="23">
        <v>41</v>
      </c>
      <c r="E372" s="24">
        <f t="shared" si="17"/>
        <v>26.11464968152866</v>
      </c>
      <c r="F372" s="33">
        <v>4</v>
      </c>
      <c r="G372" s="57">
        <f t="shared" si="19"/>
        <v>2.547770700636943</v>
      </c>
      <c r="H372" s="72">
        <v>2</v>
      </c>
      <c r="I372" s="83">
        <f t="shared" si="20"/>
        <v>50</v>
      </c>
      <c r="J372" s="66"/>
      <c r="K372" s="66"/>
      <c r="L372" s="66"/>
      <c r="M372" s="66"/>
      <c r="N372" s="26"/>
    </row>
    <row r="373" spans="1:14" ht="18" customHeight="1">
      <c r="A373" s="26">
        <v>10</v>
      </c>
      <c r="B373" s="35" t="s">
        <v>761</v>
      </c>
      <c r="C373" s="32">
        <v>137</v>
      </c>
      <c r="D373" s="23">
        <v>89</v>
      </c>
      <c r="E373" s="24">
        <f t="shared" si="17"/>
        <v>64.96350364963503</v>
      </c>
      <c r="F373" s="33">
        <v>5</v>
      </c>
      <c r="G373" s="57">
        <f t="shared" si="19"/>
        <v>3.64963503649635</v>
      </c>
      <c r="H373" s="72">
        <v>1</v>
      </c>
      <c r="I373" s="83">
        <f t="shared" si="20"/>
        <v>20</v>
      </c>
      <c r="J373" s="66"/>
      <c r="K373" s="66"/>
      <c r="L373" s="66"/>
      <c r="M373" s="66"/>
      <c r="N373" s="26"/>
    </row>
    <row r="374" spans="1:14" ht="18" customHeight="1">
      <c r="A374" s="26">
        <v>11</v>
      </c>
      <c r="B374" s="31" t="s">
        <v>762</v>
      </c>
      <c r="C374" s="32">
        <v>198</v>
      </c>
      <c r="D374" s="23">
        <v>105</v>
      </c>
      <c r="E374" s="24">
        <f t="shared" si="17"/>
        <v>53.03030303030303</v>
      </c>
      <c r="F374" s="33">
        <v>10</v>
      </c>
      <c r="G374" s="57">
        <f t="shared" si="19"/>
        <v>5.05050505050505</v>
      </c>
      <c r="H374" s="72">
        <v>10</v>
      </c>
      <c r="I374" s="83">
        <f t="shared" si="20"/>
        <v>100</v>
      </c>
      <c r="J374" s="66"/>
      <c r="K374" s="66"/>
      <c r="L374" s="66"/>
      <c r="M374" s="66"/>
      <c r="N374" s="26"/>
    </row>
    <row r="375" spans="1:14" ht="18" customHeight="1">
      <c r="A375" s="26">
        <v>12</v>
      </c>
      <c r="B375" s="31" t="s">
        <v>763</v>
      </c>
      <c r="C375" s="36">
        <v>224</v>
      </c>
      <c r="D375" s="23">
        <v>219</v>
      </c>
      <c r="E375" s="24">
        <f t="shared" si="17"/>
        <v>97.76785714285714</v>
      </c>
      <c r="F375" s="33">
        <v>39</v>
      </c>
      <c r="G375" s="57">
        <f t="shared" si="19"/>
        <v>17.410714285714285</v>
      </c>
      <c r="H375" s="72">
        <v>39</v>
      </c>
      <c r="I375" s="83">
        <f t="shared" si="20"/>
        <v>100</v>
      </c>
      <c r="J375" s="66" t="s">
        <v>52</v>
      </c>
      <c r="K375" s="66"/>
      <c r="L375" s="66"/>
      <c r="M375" s="66" t="s">
        <v>52</v>
      </c>
      <c r="N375" s="26"/>
    </row>
    <row r="376" spans="1:14" s="1" customFormat="1" ht="18" customHeight="1">
      <c r="A376" s="25" t="s">
        <v>87</v>
      </c>
      <c r="B376" s="13" t="s">
        <v>472</v>
      </c>
      <c r="C376" s="67">
        <f>SUM(C377:C406)</f>
        <v>3779</v>
      </c>
      <c r="D376" s="67">
        <f>SUM(D377:D406)</f>
        <v>1474</v>
      </c>
      <c r="E376" s="20">
        <f t="shared" si="17"/>
        <v>39.00502778512834</v>
      </c>
      <c r="F376" s="67">
        <f>SUM(F377:F406)</f>
        <v>85</v>
      </c>
      <c r="G376" s="193">
        <f t="shared" si="19"/>
        <v>2.2492722942577403</v>
      </c>
      <c r="H376" s="67">
        <f>SUM(H377:H406)</f>
        <v>30</v>
      </c>
      <c r="I376" s="68" t="s">
        <v>150</v>
      </c>
      <c r="J376" s="25"/>
      <c r="K376" s="25"/>
      <c r="L376" s="25"/>
      <c r="M376" s="25">
        <v>1</v>
      </c>
      <c r="N376" s="25" t="s">
        <v>21</v>
      </c>
    </row>
    <row r="377" spans="1:14" ht="16.5">
      <c r="A377" s="42">
        <v>1</v>
      </c>
      <c r="B377" s="43" t="s">
        <v>764</v>
      </c>
      <c r="C377" s="44">
        <v>102</v>
      </c>
      <c r="D377" s="45">
        <v>88</v>
      </c>
      <c r="E377" s="24">
        <f t="shared" si="17"/>
        <v>86.27450980392157</v>
      </c>
      <c r="F377" s="46">
        <v>18</v>
      </c>
      <c r="G377" s="57">
        <f t="shared" si="19"/>
        <v>17.647058823529413</v>
      </c>
      <c r="H377" s="23">
        <v>17</v>
      </c>
      <c r="I377" s="84">
        <f>H377/F377%</f>
        <v>94.44444444444444</v>
      </c>
      <c r="J377" s="47" t="s">
        <v>52</v>
      </c>
      <c r="K377" s="47"/>
      <c r="L377" s="47"/>
      <c r="M377" s="48" t="s">
        <v>52</v>
      </c>
      <c r="N377" s="26"/>
    </row>
    <row r="378" spans="1:14" ht="16.5">
      <c r="A378" s="42">
        <v>2</v>
      </c>
      <c r="B378" s="49" t="s">
        <v>765</v>
      </c>
      <c r="C378" s="44">
        <v>120</v>
      </c>
      <c r="D378" s="50">
        <v>9</v>
      </c>
      <c r="E378" s="24">
        <f t="shared" si="17"/>
        <v>7.5</v>
      </c>
      <c r="F378" s="46">
        <v>0</v>
      </c>
      <c r="G378" s="57">
        <f t="shared" si="19"/>
        <v>0</v>
      </c>
      <c r="H378" s="23">
        <v>0</v>
      </c>
      <c r="I378" s="84">
        <v>0</v>
      </c>
      <c r="J378" s="47"/>
      <c r="K378" s="47"/>
      <c r="L378" s="47"/>
      <c r="M378" s="47"/>
      <c r="N378" s="26"/>
    </row>
    <row r="379" spans="1:14" ht="16.5">
      <c r="A379" s="42">
        <v>3</v>
      </c>
      <c r="B379" s="49" t="s">
        <v>766</v>
      </c>
      <c r="C379" s="44">
        <v>134</v>
      </c>
      <c r="D379" s="45">
        <v>6</v>
      </c>
      <c r="E379" s="24">
        <f t="shared" si="17"/>
        <v>4.477611940298507</v>
      </c>
      <c r="F379" s="46">
        <v>2</v>
      </c>
      <c r="G379" s="57">
        <f t="shared" si="19"/>
        <v>1.4925373134328357</v>
      </c>
      <c r="H379" s="23">
        <v>0</v>
      </c>
      <c r="I379" s="84">
        <f aca="true" t="shared" si="21" ref="I379:I406">H379/F379%</f>
        <v>0</v>
      </c>
      <c r="J379" s="47"/>
      <c r="K379" s="47"/>
      <c r="L379" s="47"/>
      <c r="M379" s="47"/>
      <c r="N379" s="26"/>
    </row>
    <row r="380" spans="1:14" ht="16.5">
      <c r="A380" s="42">
        <v>4</v>
      </c>
      <c r="B380" s="49" t="s">
        <v>767</v>
      </c>
      <c r="C380" s="44">
        <v>97</v>
      </c>
      <c r="D380" s="45">
        <v>10</v>
      </c>
      <c r="E380" s="24">
        <f t="shared" si="17"/>
        <v>10.309278350515463</v>
      </c>
      <c r="F380" s="46">
        <v>1</v>
      </c>
      <c r="G380" s="57">
        <f t="shared" si="19"/>
        <v>1.0309278350515463</v>
      </c>
      <c r="H380" s="23">
        <v>0</v>
      </c>
      <c r="I380" s="84">
        <f t="shared" si="21"/>
        <v>0</v>
      </c>
      <c r="J380" s="47"/>
      <c r="K380" s="47"/>
      <c r="L380" s="47"/>
      <c r="M380" s="47"/>
      <c r="N380" s="26"/>
    </row>
    <row r="381" spans="1:14" ht="16.5">
      <c r="A381" s="42">
        <v>5</v>
      </c>
      <c r="B381" s="49" t="s">
        <v>768</v>
      </c>
      <c r="C381" s="44">
        <v>68</v>
      </c>
      <c r="D381" s="45">
        <v>2</v>
      </c>
      <c r="E381" s="24">
        <f t="shared" si="17"/>
        <v>2.941176470588235</v>
      </c>
      <c r="F381" s="46">
        <v>2</v>
      </c>
      <c r="G381" s="57">
        <f t="shared" si="19"/>
        <v>2.941176470588235</v>
      </c>
      <c r="H381" s="23">
        <v>0</v>
      </c>
      <c r="I381" s="84">
        <f t="shared" si="21"/>
        <v>0</v>
      </c>
      <c r="J381" s="47"/>
      <c r="K381" s="47"/>
      <c r="L381" s="47"/>
      <c r="M381" s="47"/>
      <c r="N381" s="26"/>
    </row>
    <row r="382" spans="1:14" ht="16.5">
      <c r="A382" s="42">
        <v>6</v>
      </c>
      <c r="B382" s="49" t="s">
        <v>769</v>
      </c>
      <c r="C382" s="44">
        <v>110</v>
      </c>
      <c r="D382" s="45">
        <v>10</v>
      </c>
      <c r="E382" s="24">
        <f t="shared" si="17"/>
        <v>9.090909090909092</v>
      </c>
      <c r="F382" s="46">
        <v>3</v>
      </c>
      <c r="G382" s="57">
        <f t="shared" si="19"/>
        <v>2.727272727272727</v>
      </c>
      <c r="H382" s="23">
        <v>0</v>
      </c>
      <c r="I382" s="84">
        <f t="shared" si="21"/>
        <v>0</v>
      </c>
      <c r="J382" s="47"/>
      <c r="K382" s="47"/>
      <c r="L382" s="47"/>
      <c r="M382" s="47"/>
      <c r="N382" s="26"/>
    </row>
    <row r="383" spans="1:14" ht="16.5">
      <c r="A383" s="42">
        <v>7</v>
      </c>
      <c r="B383" s="49" t="s">
        <v>770</v>
      </c>
      <c r="C383" s="44">
        <v>180</v>
      </c>
      <c r="D383" s="45">
        <v>173</v>
      </c>
      <c r="E383" s="24">
        <f t="shared" si="17"/>
        <v>96.11111111111111</v>
      </c>
      <c r="F383" s="46">
        <v>2</v>
      </c>
      <c r="G383" s="57">
        <f t="shared" si="19"/>
        <v>1.1111111111111112</v>
      </c>
      <c r="H383" s="23">
        <v>0</v>
      </c>
      <c r="I383" s="84">
        <f t="shared" si="21"/>
        <v>0</v>
      </c>
      <c r="J383" s="47"/>
      <c r="K383" s="47"/>
      <c r="L383" s="47"/>
      <c r="M383" s="47"/>
      <c r="N383" s="26"/>
    </row>
    <row r="384" spans="1:14" ht="16.5">
      <c r="A384" s="42">
        <v>8</v>
      </c>
      <c r="B384" s="49" t="s">
        <v>771</v>
      </c>
      <c r="C384" s="44">
        <v>252</v>
      </c>
      <c r="D384" s="45">
        <v>64</v>
      </c>
      <c r="E384" s="24">
        <f t="shared" si="17"/>
        <v>25.396825396825395</v>
      </c>
      <c r="F384" s="46">
        <v>3</v>
      </c>
      <c r="G384" s="57">
        <f t="shared" si="19"/>
        <v>1.1904761904761905</v>
      </c>
      <c r="H384" s="23">
        <v>0</v>
      </c>
      <c r="I384" s="84">
        <f t="shared" si="21"/>
        <v>0</v>
      </c>
      <c r="J384" s="47"/>
      <c r="K384" s="47"/>
      <c r="L384" s="47"/>
      <c r="M384" s="47"/>
      <c r="N384" s="26"/>
    </row>
    <row r="385" spans="1:14" ht="16.5">
      <c r="A385" s="42">
        <v>9</v>
      </c>
      <c r="B385" s="49" t="s">
        <v>772</v>
      </c>
      <c r="C385" s="44">
        <v>86</v>
      </c>
      <c r="D385" s="45">
        <v>10</v>
      </c>
      <c r="E385" s="24">
        <f t="shared" si="17"/>
        <v>11.627906976744185</v>
      </c>
      <c r="F385" s="46">
        <v>2</v>
      </c>
      <c r="G385" s="57">
        <f t="shared" si="19"/>
        <v>2.3255813953488373</v>
      </c>
      <c r="H385" s="23">
        <v>0</v>
      </c>
      <c r="I385" s="84">
        <f t="shared" si="21"/>
        <v>0</v>
      </c>
      <c r="J385" s="47"/>
      <c r="K385" s="47"/>
      <c r="L385" s="47"/>
      <c r="M385" s="47"/>
      <c r="N385" s="26"/>
    </row>
    <row r="386" spans="1:14" ht="16.5">
      <c r="A386" s="42">
        <v>10</v>
      </c>
      <c r="B386" s="49" t="s">
        <v>773</v>
      </c>
      <c r="C386" s="44">
        <v>106</v>
      </c>
      <c r="D386" s="45">
        <v>19</v>
      </c>
      <c r="E386" s="24">
        <f t="shared" si="17"/>
        <v>17.92452830188679</v>
      </c>
      <c r="F386" s="46">
        <v>2</v>
      </c>
      <c r="G386" s="57">
        <f t="shared" si="19"/>
        <v>1.8867924528301887</v>
      </c>
      <c r="H386" s="23">
        <v>0</v>
      </c>
      <c r="I386" s="84">
        <f t="shared" si="21"/>
        <v>0</v>
      </c>
      <c r="J386" s="47"/>
      <c r="K386" s="47"/>
      <c r="L386" s="47"/>
      <c r="M386" s="47"/>
      <c r="N386" s="26"/>
    </row>
    <row r="387" spans="1:14" ht="16.5">
      <c r="A387" s="42">
        <v>11</v>
      </c>
      <c r="B387" s="49" t="s">
        <v>774</v>
      </c>
      <c r="C387" s="44">
        <v>110</v>
      </c>
      <c r="D387" s="45">
        <v>9</v>
      </c>
      <c r="E387" s="24">
        <f t="shared" si="17"/>
        <v>8.181818181818182</v>
      </c>
      <c r="F387" s="46">
        <v>2</v>
      </c>
      <c r="G387" s="57">
        <f t="shared" si="19"/>
        <v>1.8181818181818181</v>
      </c>
      <c r="H387" s="23">
        <v>0</v>
      </c>
      <c r="I387" s="84">
        <f t="shared" si="21"/>
        <v>0</v>
      </c>
      <c r="J387" s="47"/>
      <c r="K387" s="47"/>
      <c r="L387" s="47"/>
      <c r="M387" s="47"/>
      <c r="N387" s="26"/>
    </row>
    <row r="388" spans="1:14" ht="16.5">
      <c r="A388" s="42">
        <v>12</v>
      </c>
      <c r="B388" s="49" t="s">
        <v>775</v>
      </c>
      <c r="C388" s="44">
        <v>79</v>
      </c>
      <c r="D388" s="45">
        <v>1</v>
      </c>
      <c r="E388" s="24">
        <f t="shared" si="17"/>
        <v>1.2658227848101267</v>
      </c>
      <c r="F388" s="46">
        <v>3</v>
      </c>
      <c r="G388" s="57">
        <f t="shared" si="19"/>
        <v>3.79746835443038</v>
      </c>
      <c r="H388" s="23">
        <v>0</v>
      </c>
      <c r="I388" s="84">
        <f t="shared" si="21"/>
        <v>0</v>
      </c>
      <c r="J388" s="47"/>
      <c r="K388" s="47"/>
      <c r="L388" s="47"/>
      <c r="M388" s="47"/>
      <c r="N388" s="26"/>
    </row>
    <row r="389" spans="1:14" ht="16.5">
      <c r="A389" s="42">
        <v>13</v>
      </c>
      <c r="B389" s="49" t="s">
        <v>776</v>
      </c>
      <c r="C389" s="44">
        <v>135</v>
      </c>
      <c r="D389" s="45">
        <v>92</v>
      </c>
      <c r="E389" s="24">
        <f t="shared" si="17"/>
        <v>68.14814814814815</v>
      </c>
      <c r="F389" s="46">
        <v>3</v>
      </c>
      <c r="G389" s="57">
        <f t="shared" si="19"/>
        <v>2.2222222222222223</v>
      </c>
      <c r="H389" s="23">
        <v>1</v>
      </c>
      <c r="I389" s="84">
        <f t="shared" si="21"/>
        <v>33.333333333333336</v>
      </c>
      <c r="J389" s="47"/>
      <c r="K389" s="47"/>
      <c r="L389" s="47"/>
      <c r="M389" s="47"/>
      <c r="N389" s="26"/>
    </row>
    <row r="390" spans="1:14" ht="16.5">
      <c r="A390" s="42">
        <v>14</v>
      </c>
      <c r="B390" s="85" t="s">
        <v>777</v>
      </c>
      <c r="C390" s="44">
        <v>108</v>
      </c>
      <c r="D390" s="45">
        <v>3</v>
      </c>
      <c r="E390" s="24">
        <f t="shared" si="17"/>
        <v>2.7777777777777777</v>
      </c>
      <c r="F390" s="46">
        <v>2</v>
      </c>
      <c r="G390" s="57">
        <f t="shared" si="19"/>
        <v>1.8518518518518516</v>
      </c>
      <c r="H390" s="23">
        <v>0</v>
      </c>
      <c r="I390" s="84">
        <f t="shared" si="21"/>
        <v>0</v>
      </c>
      <c r="J390" s="47"/>
      <c r="K390" s="47"/>
      <c r="L390" s="47"/>
      <c r="M390" s="47"/>
      <c r="N390" s="26"/>
    </row>
    <row r="391" spans="1:14" ht="16.5">
      <c r="A391" s="42">
        <v>15</v>
      </c>
      <c r="B391" s="85" t="s">
        <v>778</v>
      </c>
      <c r="C391" s="44">
        <v>100</v>
      </c>
      <c r="D391" s="45">
        <v>18</v>
      </c>
      <c r="E391" s="24">
        <f t="shared" si="17"/>
        <v>18</v>
      </c>
      <c r="F391" s="46">
        <v>1</v>
      </c>
      <c r="G391" s="57">
        <f t="shared" si="19"/>
        <v>1</v>
      </c>
      <c r="H391" s="23">
        <v>0</v>
      </c>
      <c r="I391" s="84">
        <f t="shared" si="21"/>
        <v>0</v>
      </c>
      <c r="J391" s="47"/>
      <c r="K391" s="47"/>
      <c r="L391" s="47"/>
      <c r="M391" s="47"/>
      <c r="N391" s="26"/>
    </row>
    <row r="392" spans="1:14" ht="16.5">
      <c r="A392" s="42">
        <v>16</v>
      </c>
      <c r="B392" s="85" t="s">
        <v>779</v>
      </c>
      <c r="C392" s="44">
        <v>80</v>
      </c>
      <c r="D392" s="45">
        <v>50</v>
      </c>
      <c r="E392" s="24">
        <f t="shared" si="17"/>
        <v>62.5</v>
      </c>
      <c r="F392" s="46">
        <v>3</v>
      </c>
      <c r="G392" s="57">
        <f t="shared" si="19"/>
        <v>3.75</v>
      </c>
      <c r="H392" s="23">
        <v>1</v>
      </c>
      <c r="I392" s="84">
        <f t="shared" si="21"/>
        <v>33.333333333333336</v>
      </c>
      <c r="J392" s="47"/>
      <c r="K392" s="47"/>
      <c r="L392" s="47"/>
      <c r="M392" s="47"/>
      <c r="N392" s="26"/>
    </row>
    <row r="393" spans="1:14" ht="16.5">
      <c r="A393" s="42">
        <v>17</v>
      </c>
      <c r="B393" s="85" t="s">
        <v>780</v>
      </c>
      <c r="C393" s="44">
        <v>82</v>
      </c>
      <c r="D393" s="45">
        <v>33</v>
      </c>
      <c r="E393" s="24">
        <f t="shared" si="17"/>
        <v>40.243902439024396</v>
      </c>
      <c r="F393" s="46">
        <v>2</v>
      </c>
      <c r="G393" s="57">
        <f t="shared" si="19"/>
        <v>2.4390243902439024</v>
      </c>
      <c r="H393" s="23">
        <v>0</v>
      </c>
      <c r="I393" s="84">
        <f t="shared" si="21"/>
        <v>0</v>
      </c>
      <c r="J393" s="47"/>
      <c r="K393" s="47"/>
      <c r="L393" s="47"/>
      <c r="M393" s="47"/>
      <c r="N393" s="26"/>
    </row>
    <row r="394" spans="1:14" ht="16.5">
      <c r="A394" s="42">
        <v>18</v>
      </c>
      <c r="B394" s="85" t="s">
        <v>781</v>
      </c>
      <c r="C394" s="44">
        <v>116</v>
      </c>
      <c r="D394" s="50">
        <v>6</v>
      </c>
      <c r="E394" s="24">
        <f t="shared" si="17"/>
        <v>5.172413793103448</v>
      </c>
      <c r="F394" s="46">
        <v>2</v>
      </c>
      <c r="G394" s="57">
        <f t="shared" si="19"/>
        <v>1.7241379310344827</v>
      </c>
      <c r="H394" s="23">
        <v>0</v>
      </c>
      <c r="I394" s="84">
        <f>H394/F394%</f>
        <v>0</v>
      </c>
      <c r="J394" s="47"/>
      <c r="K394" s="47"/>
      <c r="L394" s="47"/>
      <c r="M394" s="47"/>
      <c r="N394" s="26"/>
    </row>
    <row r="395" spans="1:14" ht="16.5">
      <c r="A395" s="42">
        <v>19</v>
      </c>
      <c r="B395" s="49" t="s">
        <v>782</v>
      </c>
      <c r="C395" s="44">
        <v>114</v>
      </c>
      <c r="D395" s="50">
        <v>100</v>
      </c>
      <c r="E395" s="24">
        <f aca="true" t="shared" si="22" ref="E395:E458">D395/C395*100</f>
        <v>87.71929824561403</v>
      </c>
      <c r="F395" s="46">
        <v>2</v>
      </c>
      <c r="G395" s="57">
        <f t="shared" si="19"/>
        <v>1.7543859649122806</v>
      </c>
      <c r="H395" s="23">
        <v>0</v>
      </c>
      <c r="I395" s="84">
        <f>H395/F395%</f>
        <v>0</v>
      </c>
      <c r="J395" s="47"/>
      <c r="K395" s="47"/>
      <c r="L395" s="47"/>
      <c r="M395" s="47"/>
      <c r="N395" s="26"/>
    </row>
    <row r="396" spans="1:14" ht="16.5">
      <c r="A396" s="42">
        <v>20</v>
      </c>
      <c r="B396" s="85" t="s">
        <v>783</v>
      </c>
      <c r="C396" s="44">
        <v>125</v>
      </c>
      <c r="D396" s="45">
        <v>75</v>
      </c>
      <c r="E396" s="24">
        <f t="shared" si="22"/>
        <v>60</v>
      </c>
      <c r="F396" s="46">
        <v>3</v>
      </c>
      <c r="G396" s="57">
        <f t="shared" si="19"/>
        <v>2.4</v>
      </c>
      <c r="H396" s="23">
        <v>1</v>
      </c>
      <c r="I396" s="84">
        <f t="shared" si="21"/>
        <v>33.333333333333336</v>
      </c>
      <c r="J396" s="47"/>
      <c r="K396" s="47"/>
      <c r="L396" s="47"/>
      <c r="M396" s="47"/>
      <c r="N396" s="26"/>
    </row>
    <row r="397" spans="1:14" ht="33">
      <c r="A397" s="42">
        <v>21</v>
      </c>
      <c r="B397" s="85" t="s">
        <v>784</v>
      </c>
      <c r="C397" s="44">
        <v>148</v>
      </c>
      <c r="D397" s="45">
        <v>31</v>
      </c>
      <c r="E397" s="24">
        <f t="shared" si="22"/>
        <v>20.945945945945947</v>
      </c>
      <c r="F397" s="46">
        <v>6</v>
      </c>
      <c r="G397" s="57">
        <f t="shared" si="19"/>
        <v>4.054054054054054</v>
      </c>
      <c r="H397" s="23">
        <v>1</v>
      </c>
      <c r="I397" s="84">
        <f t="shared" si="21"/>
        <v>16.666666666666668</v>
      </c>
      <c r="J397" s="47"/>
      <c r="K397" s="47"/>
      <c r="L397" s="47"/>
      <c r="M397" s="47"/>
      <c r="N397" s="26"/>
    </row>
    <row r="398" spans="1:14" ht="16.5">
      <c r="A398" s="42">
        <v>22</v>
      </c>
      <c r="B398" s="85" t="s">
        <v>785</v>
      </c>
      <c r="C398" s="44">
        <v>102</v>
      </c>
      <c r="D398" s="45">
        <v>8</v>
      </c>
      <c r="E398" s="24">
        <f t="shared" si="22"/>
        <v>7.8431372549019605</v>
      </c>
      <c r="F398" s="46">
        <v>2</v>
      </c>
      <c r="G398" s="57">
        <f t="shared" si="19"/>
        <v>1.9607843137254901</v>
      </c>
      <c r="H398" s="23">
        <v>1</v>
      </c>
      <c r="I398" s="84">
        <f t="shared" si="21"/>
        <v>50</v>
      </c>
      <c r="J398" s="47"/>
      <c r="K398" s="47"/>
      <c r="L398" s="47"/>
      <c r="M398" s="47"/>
      <c r="N398" s="26"/>
    </row>
    <row r="399" spans="1:14" ht="16.5">
      <c r="A399" s="42">
        <v>23</v>
      </c>
      <c r="B399" s="85" t="s">
        <v>786</v>
      </c>
      <c r="C399" s="44">
        <v>187</v>
      </c>
      <c r="D399" s="45">
        <v>141</v>
      </c>
      <c r="E399" s="24">
        <f t="shared" si="22"/>
        <v>75.40106951871658</v>
      </c>
      <c r="F399" s="46">
        <v>2</v>
      </c>
      <c r="G399" s="57">
        <f t="shared" si="19"/>
        <v>1.06951871657754</v>
      </c>
      <c r="H399" s="23">
        <v>2</v>
      </c>
      <c r="I399" s="84">
        <f t="shared" si="21"/>
        <v>100</v>
      </c>
      <c r="J399" s="47"/>
      <c r="K399" s="47"/>
      <c r="L399" s="47"/>
      <c r="M399" s="47"/>
      <c r="N399" s="26"/>
    </row>
    <row r="400" spans="1:14" ht="33">
      <c r="A400" s="42">
        <v>24</v>
      </c>
      <c r="B400" s="85" t="s">
        <v>787</v>
      </c>
      <c r="C400" s="44">
        <v>173</v>
      </c>
      <c r="D400" s="45">
        <v>20</v>
      </c>
      <c r="E400" s="24">
        <f t="shared" si="22"/>
        <v>11.560693641618498</v>
      </c>
      <c r="F400" s="46">
        <v>3</v>
      </c>
      <c r="G400" s="57">
        <f t="shared" si="19"/>
        <v>1.7341040462427744</v>
      </c>
      <c r="H400" s="23">
        <v>0</v>
      </c>
      <c r="I400" s="84">
        <f t="shared" si="21"/>
        <v>0</v>
      </c>
      <c r="J400" s="47"/>
      <c r="K400" s="47"/>
      <c r="L400" s="47"/>
      <c r="M400" s="47"/>
      <c r="N400" s="26"/>
    </row>
    <row r="401" spans="1:14" ht="16.5">
      <c r="A401" s="42">
        <v>25</v>
      </c>
      <c r="B401" s="49" t="s">
        <v>381</v>
      </c>
      <c r="C401" s="44">
        <v>185</v>
      </c>
      <c r="D401" s="45">
        <v>157</v>
      </c>
      <c r="E401" s="24">
        <f t="shared" si="22"/>
        <v>84.86486486486487</v>
      </c>
      <c r="F401" s="46">
        <v>3</v>
      </c>
      <c r="G401" s="57">
        <f t="shared" si="19"/>
        <v>1.6216216216216217</v>
      </c>
      <c r="H401" s="23">
        <v>3</v>
      </c>
      <c r="I401" s="84">
        <f t="shared" si="21"/>
        <v>100</v>
      </c>
      <c r="J401" s="47"/>
      <c r="K401" s="47"/>
      <c r="L401" s="47"/>
      <c r="M401" s="47"/>
      <c r="N401" s="26"/>
    </row>
    <row r="402" spans="1:14" ht="16.5">
      <c r="A402" s="42">
        <v>26</v>
      </c>
      <c r="B402" s="85" t="s">
        <v>788</v>
      </c>
      <c r="C402" s="44">
        <v>96</v>
      </c>
      <c r="D402" s="45">
        <v>11</v>
      </c>
      <c r="E402" s="24">
        <f t="shared" si="22"/>
        <v>11.458333333333332</v>
      </c>
      <c r="F402" s="46">
        <v>2</v>
      </c>
      <c r="G402" s="57">
        <f t="shared" si="19"/>
        <v>2.083333333333333</v>
      </c>
      <c r="H402" s="23">
        <v>0</v>
      </c>
      <c r="I402" s="84">
        <f t="shared" si="21"/>
        <v>0</v>
      </c>
      <c r="J402" s="47"/>
      <c r="K402" s="47"/>
      <c r="L402" s="47"/>
      <c r="M402" s="47"/>
      <c r="N402" s="26"/>
    </row>
    <row r="403" spans="1:14" ht="16.5">
      <c r="A403" s="42">
        <v>27</v>
      </c>
      <c r="B403" s="85" t="s">
        <v>789</v>
      </c>
      <c r="C403" s="44">
        <v>181</v>
      </c>
      <c r="D403" s="45">
        <v>12</v>
      </c>
      <c r="E403" s="24">
        <f t="shared" si="22"/>
        <v>6.629834254143646</v>
      </c>
      <c r="F403" s="46">
        <v>2</v>
      </c>
      <c r="G403" s="57">
        <f t="shared" si="19"/>
        <v>1.1049723756906076</v>
      </c>
      <c r="H403" s="23">
        <v>0</v>
      </c>
      <c r="I403" s="84">
        <f t="shared" si="21"/>
        <v>0</v>
      </c>
      <c r="J403" s="47"/>
      <c r="K403" s="47"/>
      <c r="L403" s="47"/>
      <c r="M403" s="47"/>
      <c r="N403" s="26"/>
    </row>
    <row r="404" spans="1:14" ht="16.5">
      <c r="A404" s="42">
        <v>28</v>
      </c>
      <c r="B404" s="85" t="s">
        <v>790</v>
      </c>
      <c r="C404" s="44">
        <v>131</v>
      </c>
      <c r="D404" s="45">
        <v>122</v>
      </c>
      <c r="E404" s="24">
        <f t="shared" si="22"/>
        <v>93.12977099236642</v>
      </c>
      <c r="F404" s="46">
        <v>2</v>
      </c>
      <c r="G404" s="57">
        <f t="shared" si="19"/>
        <v>1.5267175572519083</v>
      </c>
      <c r="H404" s="23">
        <v>1</v>
      </c>
      <c r="I404" s="84">
        <f t="shared" si="21"/>
        <v>50</v>
      </c>
      <c r="J404" s="47"/>
      <c r="K404" s="47"/>
      <c r="L404" s="47"/>
      <c r="M404" s="47"/>
      <c r="N404" s="26"/>
    </row>
    <row r="405" spans="1:14" ht="16.5">
      <c r="A405" s="42">
        <v>29</v>
      </c>
      <c r="B405" s="85" t="s">
        <v>791</v>
      </c>
      <c r="C405" s="44">
        <v>63</v>
      </c>
      <c r="D405" s="45">
        <v>15</v>
      </c>
      <c r="E405" s="24">
        <f t="shared" si="22"/>
        <v>23.809523809523807</v>
      </c>
      <c r="F405" s="46">
        <v>1</v>
      </c>
      <c r="G405" s="57">
        <f t="shared" si="19"/>
        <v>1.5873015873015872</v>
      </c>
      <c r="H405" s="23">
        <v>0</v>
      </c>
      <c r="I405" s="84">
        <f t="shared" si="21"/>
        <v>0</v>
      </c>
      <c r="J405" s="47"/>
      <c r="K405" s="47"/>
      <c r="L405" s="47"/>
      <c r="M405" s="47"/>
      <c r="N405" s="26"/>
    </row>
    <row r="406" spans="1:14" ht="16.5">
      <c r="A406" s="42">
        <v>30</v>
      </c>
      <c r="B406" s="85" t="s">
        <v>792</v>
      </c>
      <c r="C406" s="44">
        <v>209</v>
      </c>
      <c r="D406" s="45">
        <v>179</v>
      </c>
      <c r="E406" s="24">
        <f t="shared" si="22"/>
        <v>85.64593301435407</v>
      </c>
      <c r="F406" s="46">
        <v>4</v>
      </c>
      <c r="G406" s="57">
        <f t="shared" si="19"/>
        <v>1.9138755980861244</v>
      </c>
      <c r="H406" s="23">
        <v>2</v>
      </c>
      <c r="I406" s="84">
        <f t="shared" si="21"/>
        <v>50</v>
      </c>
      <c r="J406" s="47"/>
      <c r="K406" s="47"/>
      <c r="L406" s="47"/>
      <c r="M406" s="47"/>
      <c r="N406" s="26"/>
    </row>
    <row r="407" spans="1:14" s="1" customFormat="1" ht="16.5">
      <c r="A407" s="25" t="s">
        <v>89</v>
      </c>
      <c r="B407" s="13" t="s">
        <v>478</v>
      </c>
      <c r="C407" s="67">
        <f>SUM(C408:C424)</f>
        <v>2351</v>
      </c>
      <c r="D407" s="67">
        <f>SUM(D408:D424)</f>
        <v>1483</v>
      </c>
      <c r="E407" s="20">
        <f t="shared" si="22"/>
        <v>63.07954062101233</v>
      </c>
      <c r="F407" s="67">
        <f>SUM(F408:F424)</f>
        <v>101</v>
      </c>
      <c r="G407" s="193">
        <f t="shared" si="19"/>
        <v>4.296044236495108</v>
      </c>
      <c r="H407" s="67">
        <f>SUM(H408:H424)</f>
        <v>83</v>
      </c>
      <c r="I407" s="68" t="s">
        <v>152</v>
      </c>
      <c r="J407" s="25"/>
      <c r="K407" s="25"/>
      <c r="L407" s="25"/>
      <c r="M407" s="25">
        <v>1</v>
      </c>
      <c r="N407" s="25" t="s">
        <v>21</v>
      </c>
    </row>
    <row r="408" spans="1:14" ht="16.5">
      <c r="A408" s="66">
        <v>1</v>
      </c>
      <c r="B408" s="86" t="s">
        <v>793</v>
      </c>
      <c r="C408" s="32">
        <v>130</v>
      </c>
      <c r="D408" s="23">
        <v>43</v>
      </c>
      <c r="E408" s="24">
        <f t="shared" si="22"/>
        <v>33.07692307692307</v>
      </c>
      <c r="F408" s="29">
        <v>1</v>
      </c>
      <c r="G408" s="57">
        <f t="shared" si="19"/>
        <v>0.7692307692307693</v>
      </c>
      <c r="H408" s="72">
        <v>0</v>
      </c>
      <c r="I408" s="83">
        <f>H408/F408*100</f>
        <v>0</v>
      </c>
      <c r="J408" s="66"/>
      <c r="K408" s="66"/>
      <c r="L408" s="66"/>
      <c r="M408" s="66"/>
      <c r="N408" s="26"/>
    </row>
    <row r="409" spans="1:14" ht="16.5">
      <c r="A409" s="66">
        <v>2</v>
      </c>
      <c r="B409" s="86" t="s">
        <v>794</v>
      </c>
      <c r="C409" s="32">
        <v>157</v>
      </c>
      <c r="D409" s="23">
        <v>149</v>
      </c>
      <c r="E409" s="24">
        <f t="shared" si="22"/>
        <v>94.90445859872611</v>
      </c>
      <c r="F409" s="29">
        <v>2</v>
      </c>
      <c r="G409" s="57">
        <f aca="true" t="shared" si="23" ref="G409:G472">F409/C409*100</f>
        <v>1.2738853503184715</v>
      </c>
      <c r="H409" s="72">
        <v>2</v>
      </c>
      <c r="I409" s="83">
        <f aca="true" t="shared" si="24" ref="I409:I424">H409/F409*100</f>
        <v>100</v>
      </c>
      <c r="J409" s="66"/>
      <c r="K409" s="66"/>
      <c r="L409" s="66"/>
      <c r="M409" s="66"/>
      <c r="N409" s="26"/>
    </row>
    <row r="410" spans="1:14" ht="16.5">
      <c r="A410" s="66">
        <v>3</v>
      </c>
      <c r="B410" s="86" t="s">
        <v>795</v>
      </c>
      <c r="C410" s="36">
        <v>45</v>
      </c>
      <c r="D410" s="23">
        <v>44</v>
      </c>
      <c r="E410" s="24">
        <f t="shared" si="22"/>
        <v>97.77777777777777</v>
      </c>
      <c r="F410" s="87">
        <v>7</v>
      </c>
      <c r="G410" s="57">
        <f t="shared" si="23"/>
        <v>15.555555555555555</v>
      </c>
      <c r="H410" s="72">
        <v>7</v>
      </c>
      <c r="I410" s="83">
        <f t="shared" si="24"/>
        <v>100</v>
      </c>
      <c r="J410" s="66" t="s">
        <v>52</v>
      </c>
      <c r="K410" s="66"/>
      <c r="L410" s="66"/>
      <c r="M410" s="66" t="s">
        <v>52</v>
      </c>
      <c r="N410" s="26"/>
    </row>
    <row r="411" spans="1:14" ht="16.5">
      <c r="A411" s="66">
        <v>4</v>
      </c>
      <c r="B411" s="86" t="s">
        <v>796</v>
      </c>
      <c r="C411" s="32">
        <v>146</v>
      </c>
      <c r="D411" s="23">
        <v>12</v>
      </c>
      <c r="E411" s="24">
        <f t="shared" si="22"/>
        <v>8.21917808219178</v>
      </c>
      <c r="F411" s="29">
        <v>2</v>
      </c>
      <c r="G411" s="57">
        <f t="shared" si="23"/>
        <v>1.36986301369863</v>
      </c>
      <c r="H411" s="72">
        <v>1</v>
      </c>
      <c r="I411" s="83">
        <f t="shared" si="24"/>
        <v>50</v>
      </c>
      <c r="J411" s="66"/>
      <c r="K411" s="66"/>
      <c r="L411" s="66"/>
      <c r="M411" s="66"/>
      <c r="N411" s="26"/>
    </row>
    <row r="412" spans="1:14" ht="16.5">
      <c r="A412" s="66">
        <v>5</v>
      </c>
      <c r="B412" s="86" t="s">
        <v>797</v>
      </c>
      <c r="C412" s="36">
        <v>152</v>
      </c>
      <c r="D412" s="23">
        <v>120</v>
      </c>
      <c r="E412" s="24">
        <f t="shared" si="22"/>
        <v>78.94736842105263</v>
      </c>
      <c r="F412" s="29">
        <v>11</v>
      </c>
      <c r="G412" s="57">
        <f t="shared" si="23"/>
        <v>7.236842105263158</v>
      </c>
      <c r="H412" s="72">
        <v>6</v>
      </c>
      <c r="I412" s="83">
        <f t="shared" si="24"/>
        <v>54.54545454545454</v>
      </c>
      <c r="J412" s="66"/>
      <c r="K412" s="66"/>
      <c r="L412" s="66"/>
      <c r="M412" s="66"/>
      <c r="N412" s="26"/>
    </row>
    <row r="413" spans="1:14" ht="16.5">
      <c r="A413" s="66">
        <v>6</v>
      </c>
      <c r="B413" s="86" t="s">
        <v>798</v>
      </c>
      <c r="C413" s="32">
        <v>197</v>
      </c>
      <c r="D413" s="23">
        <v>46</v>
      </c>
      <c r="E413" s="24">
        <f t="shared" si="22"/>
        <v>23.3502538071066</v>
      </c>
      <c r="F413" s="29">
        <v>2</v>
      </c>
      <c r="G413" s="57">
        <f t="shared" si="23"/>
        <v>1.015228426395939</v>
      </c>
      <c r="H413" s="72">
        <v>1</v>
      </c>
      <c r="I413" s="83">
        <f t="shared" si="24"/>
        <v>50</v>
      </c>
      <c r="J413" s="66"/>
      <c r="K413" s="66"/>
      <c r="L413" s="66"/>
      <c r="M413" s="66"/>
      <c r="N413" s="26"/>
    </row>
    <row r="414" spans="1:14" ht="16.5">
      <c r="A414" s="66">
        <v>7</v>
      </c>
      <c r="B414" s="86" t="s">
        <v>799</v>
      </c>
      <c r="C414" s="36">
        <v>144</v>
      </c>
      <c r="D414" s="23">
        <v>139</v>
      </c>
      <c r="E414" s="24">
        <f t="shared" si="22"/>
        <v>96.52777777777779</v>
      </c>
      <c r="F414" s="29">
        <v>18</v>
      </c>
      <c r="G414" s="57">
        <f t="shared" si="23"/>
        <v>12.5</v>
      </c>
      <c r="H414" s="72">
        <v>18</v>
      </c>
      <c r="I414" s="83">
        <f t="shared" si="24"/>
        <v>100</v>
      </c>
      <c r="J414" s="66"/>
      <c r="K414" s="66"/>
      <c r="L414" s="66"/>
      <c r="M414" s="66"/>
      <c r="N414" s="26"/>
    </row>
    <row r="415" spans="1:14" ht="16.5">
      <c r="A415" s="66">
        <v>8</v>
      </c>
      <c r="B415" s="86" t="s">
        <v>800</v>
      </c>
      <c r="C415" s="32">
        <v>188</v>
      </c>
      <c r="D415" s="23">
        <v>180</v>
      </c>
      <c r="E415" s="24">
        <f t="shared" si="22"/>
        <v>95.74468085106383</v>
      </c>
      <c r="F415" s="29">
        <v>5</v>
      </c>
      <c r="G415" s="57">
        <f t="shared" si="23"/>
        <v>2.6595744680851063</v>
      </c>
      <c r="H415" s="72">
        <v>4</v>
      </c>
      <c r="I415" s="83">
        <f t="shared" si="24"/>
        <v>80</v>
      </c>
      <c r="J415" s="66"/>
      <c r="K415" s="66"/>
      <c r="L415" s="66"/>
      <c r="M415" s="66"/>
      <c r="N415" s="26"/>
    </row>
    <row r="416" spans="1:14" ht="16.5">
      <c r="A416" s="66">
        <v>9</v>
      </c>
      <c r="B416" s="86" t="s">
        <v>801</v>
      </c>
      <c r="C416" s="32">
        <v>123</v>
      </c>
      <c r="D416" s="23">
        <v>7</v>
      </c>
      <c r="E416" s="24">
        <f t="shared" si="22"/>
        <v>5.691056910569105</v>
      </c>
      <c r="F416" s="29">
        <v>4</v>
      </c>
      <c r="G416" s="57">
        <f t="shared" si="23"/>
        <v>3.2520325203252036</v>
      </c>
      <c r="H416" s="72">
        <v>0</v>
      </c>
      <c r="I416" s="83">
        <f t="shared" si="24"/>
        <v>0</v>
      </c>
      <c r="J416" s="66"/>
      <c r="K416" s="66"/>
      <c r="L416" s="66"/>
      <c r="M416" s="66"/>
      <c r="N416" s="26"/>
    </row>
    <row r="417" spans="1:14" ht="16.5">
      <c r="A417" s="66">
        <v>10</v>
      </c>
      <c r="B417" s="86" t="s">
        <v>802</v>
      </c>
      <c r="C417" s="32">
        <v>99</v>
      </c>
      <c r="D417" s="23">
        <v>16</v>
      </c>
      <c r="E417" s="24">
        <f t="shared" si="22"/>
        <v>16.161616161616163</v>
      </c>
      <c r="F417" s="29">
        <v>1</v>
      </c>
      <c r="G417" s="57">
        <f t="shared" si="23"/>
        <v>1.0101010101010102</v>
      </c>
      <c r="H417" s="72">
        <v>0</v>
      </c>
      <c r="I417" s="83">
        <f t="shared" si="24"/>
        <v>0</v>
      </c>
      <c r="J417" s="66"/>
      <c r="K417" s="66"/>
      <c r="L417" s="66"/>
      <c r="M417" s="66"/>
      <c r="N417" s="26"/>
    </row>
    <row r="418" spans="1:14" s="167" customFormat="1" ht="16.5">
      <c r="A418" s="152">
        <v>11</v>
      </c>
      <c r="B418" s="174" t="s">
        <v>803</v>
      </c>
      <c r="C418" s="175">
        <v>217</v>
      </c>
      <c r="D418" s="125">
        <v>156</v>
      </c>
      <c r="E418" s="176">
        <f t="shared" si="22"/>
        <v>71.88940092165899</v>
      </c>
      <c r="F418" s="56">
        <v>16</v>
      </c>
      <c r="G418" s="57">
        <f t="shared" si="23"/>
        <v>7.373271889400922</v>
      </c>
      <c r="H418" s="140">
        <v>14</v>
      </c>
      <c r="I418" s="161">
        <f t="shared" si="24"/>
        <v>87.5</v>
      </c>
      <c r="J418" s="152"/>
      <c r="K418" s="152"/>
      <c r="L418" s="152"/>
      <c r="M418" s="152"/>
      <c r="N418" s="30"/>
    </row>
    <row r="419" spans="1:14" ht="18" customHeight="1">
      <c r="A419" s="66">
        <v>12</v>
      </c>
      <c r="B419" s="86" t="s">
        <v>804</v>
      </c>
      <c r="C419" s="36">
        <v>115</v>
      </c>
      <c r="D419" s="23">
        <v>115</v>
      </c>
      <c r="E419" s="24">
        <f t="shared" si="22"/>
        <v>100</v>
      </c>
      <c r="F419" s="29">
        <v>8</v>
      </c>
      <c r="G419" s="57">
        <f t="shared" si="23"/>
        <v>6.956521739130435</v>
      </c>
      <c r="H419" s="72">
        <v>8</v>
      </c>
      <c r="I419" s="83">
        <f t="shared" si="24"/>
        <v>100</v>
      </c>
      <c r="J419" s="66"/>
      <c r="K419" s="66"/>
      <c r="L419" s="66"/>
      <c r="M419" s="66"/>
      <c r="N419" s="26"/>
    </row>
    <row r="420" spans="1:14" ht="18" customHeight="1">
      <c r="A420" s="66">
        <v>13</v>
      </c>
      <c r="B420" s="86" t="s">
        <v>805</v>
      </c>
      <c r="C420" s="32">
        <v>166</v>
      </c>
      <c r="D420" s="23">
        <v>99</v>
      </c>
      <c r="E420" s="24">
        <f t="shared" si="22"/>
        <v>59.63855421686747</v>
      </c>
      <c r="F420" s="29">
        <v>12</v>
      </c>
      <c r="G420" s="57">
        <f t="shared" si="23"/>
        <v>7.228915662650602</v>
      </c>
      <c r="H420" s="72">
        <v>11</v>
      </c>
      <c r="I420" s="83">
        <f t="shared" si="24"/>
        <v>91.66666666666666</v>
      </c>
      <c r="J420" s="66"/>
      <c r="K420" s="66"/>
      <c r="L420" s="66"/>
      <c r="M420" s="66"/>
      <c r="N420" s="26"/>
    </row>
    <row r="421" spans="1:14" ht="18" customHeight="1">
      <c r="A421" s="66">
        <v>14</v>
      </c>
      <c r="B421" s="86" t="s">
        <v>806</v>
      </c>
      <c r="C421" s="32">
        <v>111</v>
      </c>
      <c r="D421" s="23">
        <v>80</v>
      </c>
      <c r="E421" s="24">
        <f t="shared" si="22"/>
        <v>72.07207207207207</v>
      </c>
      <c r="F421" s="29">
        <v>3</v>
      </c>
      <c r="G421" s="57">
        <f t="shared" si="23"/>
        <v>2.7027027027027026</v>
      </c>
      <c r="H421" s="72">
        <v>3</v>
      </c>
      <c r="I421" s="83">
        <f t="shared" si="24"/>
        <v>100</v>
      </c>
      <c r="J421" s="66"/>
      <c r="K421" s="66"/>
      <c r="L421" s="66"/>
      <c r="M421" s="66"/>
      <c r="N421" s="26"/>
    </row>
    <row r="422" spans="1:14" ht="18" customHeight="1">
      <c r="A422" s="66">
        <v>15</v>
      </c>
      <c r="B422" s="86" t="s">
        <v>807</v>
      </c>
      <c r="C422" s="32">
        <v>88</v>
      </c>
      <c r="D422" s="23">
        <v>18</v>
      </c>
      <c r="E422" s="24">
        <f t="shared" si="22"/>
        <v>20.454545454545457</v>
      </c>
      <c r="F422" s="29">
        <v>1</v>
      </c>
      <c r="G422" s="57">
        <f t="shared" si="23"/>
        <v>1.1363636363636365</v>
      </c>
      <c r="H422" s="72">
        <v>0</v>
      </c>
      <c r="I422" s="83">
        <f t="shared" si="24"/>
        <v>0</v>
      </c>
      <c r="J422" s="66"/>
      <c r="K422" s="66"/>
      <c r="L422" s="66"/>
      <c r="M422" s="66"/>
      <c r="N422" s="26"/>
    </row>
    <row r="423" spans="1:14" ht="18" customHeight="1">
      <c r="A423" s="66">
        <v>16</v>
      </c>
      <c r="B423" s="86" t="s">
        <v>808</v>
      </c>
      <c r="C423" s="32">
        <v>121</v>
      </c>
      <c r="D423" s="23">
        <v>114</v>
      </c>
      <c r="E423" s="24">
        <f t="shared" si="22"/>
        <v>94.21487603305785</v>
      </c>
      <c r="F423" s="29">
        <v>4</v>
      </c>
      <c r="G423" s="57">
        <f t="shared" si="23"/>
        <v>3.3057851239669422</v>
      </c>
      <c r="H423" s="72">
        <v>4</v>
      </c>
      <c r="I423" s="83">
        <f t="shared" si="24"/>
        <v>100</v>
      </c>
      <c r="J423" s="66"/>
      <c r="K423" s="66"/>
      <c r="L423" s="66"/>
      <c r="M423" s="66"/>
      <c r="N423" s="26"/>
    </row>
    <row r="424" spans="1:14" ht="18" customHeight="1">
      <c r="A424" s="66">
        <v>17</v>
      </c>
      <c r="B424" s="86" t="s">
        <v>809</v>
      </c>
      <c r="C424" s="32">
        <v>152</v>
      </c>
      <c r="D424" s="23">
        <v>145</v>
      </c>
      <c r="E424" s="24">
        <f t="shared" si="22"/>
        <v>95.39473684210526</v>
      </c>
      <c r="F424" s="29">
        <v>4</v>
      </c>
      <c r="G424" s="57">
        <f t="shared" si="23"/>
        <v>2.631578947368421</v>
      </c>
      <c r="H424" s="72">
        <v>4</v>
      </c>
      <c r="I424" s="83">
        <f t="shared" si="24"/>
        <v>100</v>
      </c>
      <c r="J424" s="66"/>
      <c r="K424" s="66"/>
      <c r="L424" s="66"/>
      <c r="M424" s="66"/>
      <c r="N424" s="26"/>
    </row>
    <row r="425" spans="1:14" s="1" customFormat="1" ht="18" customHeight="1">
      <c r="A425" s="25" t="s">
        <v>91</v>
      </c>
      <c r="B425" s="13" t="s">
        <v>477</v>
      </c>
      <c r="C425" s="67">
        <f>SUM(C426:C434)</f>
        <v>1580</v>
      </c>
      <c r="D425" s="67">
        <f>SUM(D426:D434)</f>
        <v>1171</v>
      </c>
      <c r="E425" s="20">
        <f t="shared" si="22"/>
        <v>74.1139240506329</v>
      </c>
      <c r="F425" s="67">
        <f>SUM(F426:F434)</f>
        <v>133</v>
      </c>
      <c r="G425" s="193">
        <f t="shared" si="23"/>
        <v>8.417721518987342</v>
      </c>
      <c r="H425" s="67">
        <f>SUM(H426:H434)</f>
        <v>106</v>
      </c>
      <c r="I425" s="68" t="s">
        <v>154</v>
      </c>
      <c r="J425" s="25"/>
      <c r="K425" s="25"/>
      <c r="L425" s="25"/>
      <c r="M425" s="25">
        <v>3</v>
      </c>
      <c r="N425" s="25" t="s">
        <v>21</v>
      </c>
    </row>
    <row r="426" spans="1:14" ht="18" customHeight="1">
      <c r="A426" s="21">
        <v>1</v>
      </c>
      <c r="B426" s="22" t="s">
        <v>810</v>
      </c>
      <c r="C426" s="23">
        <v>79</v>
      </c>
      <c r="D426" s="23">
        <v>45</v>
      </c>
      <c r="E426" s="24">
        <f t="shared" si="22"/>
        <v>56.9620253164557</v>
      </c>
      <c r="F426" s="23">
        <v>5</v>
      </c>
      <c r="G426" s="57">
        <f t="shared" si="23"/>
        <v>6.329113924050633</v>
      </c>
      <c r="H426" s="23">
        <v>5</v>
      </c>
      <c r="I426" s="24">
        <f>H426/F426*100</f>
        <v>100</v>
      </c>
      <c r="J426" s="21"/>
      <c r="K426" s="21"/>
      <c r="L426" s="21"/>
      <c r="M426" s="21"/>
      <c r="N426" s="26"/>
    </row>
    <row r="427" spans="1:14" ht="18" customHeight="1">
      <c r="A427" s="21">
        <v>2</v>
      </c>
      <c r="B427" s="22" t="s">
        <v>811</v>
      </c>
      <c r="C427" s="23">
        <v>363</v>
      </c>
      <c r="D427" s="23">
        <v>112</v>
      </c>
      <c r="E427" s="24">
        <f t="shared" si="22"/>
        <v>30.853994490358126</v>
      </c>
      <c r="F427" s="23">
        <v>23</v>
      </c>
      <c r="G427" s="57">
        <f t="shared" si="23"/>
        <v>6.336088154269973</v>
      </c>
      <c r="H427" s="23">
        <v>17</v>
      </c>
      <c r="I427" s="24">
        <f aca="true" t="shared" si="25" ref="I427:I434">H427/F427*100</f>
        <v>73.91304347826086</v>
      </c>
      <c r="J427" s="21"/>
      <c r="K427" s="21"/>
      <c r="L427" s="21"/>
      <c r="M427" s="21"/>
      <c r="N427" s="26"/>
    </row>
    <row r="428" spans="1:14" ht="18" customHeight="1">
      <c r="A428" s="21">
        <v>3</v>
      </c>
      <c r="B428" s="22" t="s">
        <v>812</v>
      </c>
      <c r="C428" s="23">
        <v>166</v>
      </c>
      <c r="D428" s="23">
        <v>145</v>
      </c>
      <c r="E428" s="24">
        <f t="shared" si="22"/>
        <v>87.34939759036145</v>
      </c>
      <c r="F428" s="23">
        <v>7</v>
      </c>
      <c r="G428" s="57">
        <f t="shared" si="23"/>
        <v>4.216867469879518</v>
      </c>
      <c r="H428" s="23">
        <v>6</v>
      </c>
      <c r="I428" s="24">
        <f t="shared" si="25"/>
        <v>85.71428571428571</v>
      </c>
      <c r="J428" s="21"/>
      <c r="K428" s="21"/>
      <c r="L428" s="21"/>
      <c r="M428" s="21"/>
      <c r="N428" s="26"/>
    </row>
    <row r="429" spans="1:14" ht="18" customHeight="1">
      <c r="A429" s="21">
        <v>4</v>
      </c>
      <c r="B429" s="22" t="s">
        <v>813</v>
      </c>
      <c r="C429" s="23">
        <v>151</v>
      </c>
      <c r="D429" s="23">
        <v>102</v>
      </c>
      <c r="E429" s="24">
        <f t="shared" si="22"/>
        <v>67.54966887417218</v>
      </c>
      <c r="F429" s="23">
        <v>3</v>
      </c>
      <c r="G429" s="57">
        <f t="shared" si="23"/>
        <v>1.9867549668874174</v>
      </c>
      <c r="H429" s="23">
        <v>2</v>
      </c>
      <c r="I429" s="24">
        <f t="shared" si="25"/>
        <v>66.66666666666666</v>
      </c>
      <c r="J429" s="21"/>
      <c r="K429" s="21"/>
      <c r="L429" s="21"/>
      <c r="M429" s="21"/>
      <c r="N429" s="26"/>
    </row>
    <row r="430" spans="1:14" ht="18" customHeight="1">
      <c r="A430" s="21">
        <v>5</v>
      </c>
      <c r="B430" s="22" t="s">
        <v>814</v>
      </c>
      <c r="C430" s="23">
        <v>220</v>
      </c>
      <c r="D430" s="23">
        <v>210</v>
      </c>
      <c r="E430" s="24">
        <f t="shared" si="22"/>
        <v>95.45454545454545</v>
      </c>
      <c r="F430" s="23">
        <v>15</v>
      </c>
      <c r="G430" s="57">
        <f t="shared" si="23"/>
        <v>6.8181818181818175</v>
      </c>
      <c r="H430" s="23">
        <v>12</v>
      </c>
      <c r="I430" s="24">
        <f t="shared" si="25"/>
        <v>80</v>
      </c>
      <c r="J430" s="21"/>
      <c r="K430" s="21"/>
      <c r="L430" s="21"/>
      <c r="M430" s="21"/>
      <c r="N430" s="26"/>
    </row>
    <row r="431" spans="1:14" ht="18" customHeight="1">
      <c r="A431" s="21">
        <v>6</v>
      </c>
      <c r="B431" s="22" t="s">
        <v>815</v>
      </c>
      <c r="C431" s="23">
        <v>102</v>
      </c>
      <c r="D431" s="23">
        <v>100</v>
      </c>
      <c r="E431" s="24">
        <f t="shared" si="22"/>
        <v>98.0392156862745</v>
      </c>
      <c r="F431" s="23">
        <v>16</v>
      </c>
      <c r="G431" s="57">
        <f t="shared" si="23"/>
        <v>15.686274509803921</v>
      </c>
      <c r="H431" s="23">
        <v>12</v>
      </c>
      <c r="I431" s="24">
        <f t="shared" si="25"/>
        <v>75</v>
      </c>
      <c r="J431" s="21" t="s">
        <v>52</v>
      </c>
      <c r="K431" s="21"/>
      <c r="L431" s="21"/>
      <c r="M431" s="21" t="s">
        <v>52</v>
      </c>
      <c r="N431" s="26"/>
    </row>
    <row r="432" spans="1:14" ht="18" customHeight="1">
      <c r="A432" s="21">
        <v>7</v>
      </c>
      <c r="B432" s="22" t="s">
        <v>816</v>
      </c>
      <c r="C432" s="23">
        <v>132</v>
      </c>
      <c r="D432" s="23">
        <v>120</v>
      </c>
      <c r="E432" s="24">
        <f t="shared" si="22"/>
        <v>90.9090909090909</v>
      </c>
      <c r="F432" s="23">
        <v>22</v>
      </c>
      <c r="G432" s="57">
        <f t="shared" si="23"/>
        <v>16.666666666666664</v>
      </c>
      <c r="H432" s="23">
        <v>18</v>
      </c>
      <c r="I432" s="24">
        <f t="shared" si="25"/>
        <v>81.81818181818183</v>
      </c>
      <c r="J432" s="21" t="s">
        <v>52</v>
      </c>
      <c r="K432" s="21"/>
      <c r="L432" s="21"/>
      <c r="M432" s="21" t="s">
        <v>52</v>
      </c>
      <c r="N432" s="26"/>
    </row>
    <row r="433" spans="1:14" ht="18" customHeight="1">
      <c r="A433" s="21">
        <v>8</v>
      </c>
      <c r="B433" s="22" t="s">
        <v>817</v>
      </c>
      <c r="C433" s="23">
        <v>162</v>
      </c>
      <c r="D433" s="23">
        <v>142</v>
      </c>
      <c r="E433" s="24">
        <f t="shared" si="22"/>
        <v>87.65432098765432</v>
      </c>
      <c r="F433" s="23">
        <v>26</v>
      </c>
      <c r="G433" s="57">
        <f t="shared" si="23"/>
        <v>16.049382716049383</v>
      </c>
      <c r="H433" s="23">
        <v>22</v>
      </c>
      <c r="I433" s="24">
        <f t="shared" si="25"/>
        <v>84.61538461538461</v>
      </c>
      <c r="J433" s="21" t="s">
        <v>52</v>
      </c>
      <c r="K433" s="21"/>
      <c r="L433" s="21"/>
      <c r="M433" s="21" t="s">
        <v>52</v>
      </c>
      <c r="N433" s="26"/>
    </row>
    <row r="434" spans="1:14" ht="18" customHeight="1">
      <c r="A434" s="21">
        <v>9</v>
      </c>
      <c r="B434" s="22" t="s">
        <v>818</v>
      </c>
      <c r="C434" s="23">
        <v>205</v>
      </c>
      <c r="D434" s="23">
        <v>195</v>
      </c>
      <c r="E434" s="24">
        <f t="shared" si="22"/>
        <v>95.1219512195122</v>
      </c>
      <c r="F434" s="23">
        <v>16</v>
      </c>
      <c r="G434" s="57">
        <f t="shared" si="23"/>
        <v>7.804878048780488</v>
      </c>
      <c r="H434" s="23">
        <v>12</v>
      </c>
      <c r="I434" s="24">
        <f t="shared" si="25"/>
        <v>75</v>
      </c>
      <c r="J434" s="21"/>
      <c r="K434" s="21"/>
      <c r="L434" s="21"/>
      <c r="M434" s="21"/>
      <c r="N434" s="26"/>
    </row>
    <row r="435" spans="1:14" s="1" customFormat="1" ht="16.5">
      <c r="A435" s="25" t="s">
        <v>93</v>
      </c>
      <c r="B435" s="13" t="s">
        <v>475</v>
      </c>
      <c r="C435" s="67">
        <f>SUM(C436:C445)</f>
        <v>2396</v>
      </c>
      <c r="D435" s="67">
        <f>SUM(D436:D445)</f>
        <v>1578</v>
      </c>
      <c r="E435" s="20">
        <f t="shared" si="22"/>
        <v>65.85976627712856</v>
      </c>
      <c r="F435" s="67">
        <f>SUM(F436:F445)</f>
        <v>53</v>
      </c>
      <c r="G435" s="193">
        <f t="shared" si="23"/>
        <v>2.2120200333889817</v>
      </c>
      <c r="H435" s="67">
        <f>SUM(H436:H445)</f>
        <v>37</v>
      </c>
      <c r="I435" s="68" t="s">
        <v>156</v>
      </c>
      <c r="J435" s="25"/>
      <c r="K435" s="25"/>
      <c r="L435" s="25"/>
      <c r="M435" s="25"/>
      <c r="N435" s="25" t="s">
        <v>21</v>
      </c>
    </row>
    <row r="436" spans="1:14" ht="16.5">
      <c r="A436" s="66">
        <v>1</v>
      </c>
      <c r="B436" s="71" t="s">
        <v>157</v>
      </c>
      <c r="C436" s="23">
        <v>107</v>
      </c>
      <c r="D436" s="23">
        <v>102</v>
      </c>
      <c r="E436" s="24">
        <f t="shared" si="22"/>
        <v>95.32710280373831</v>
      </c>
      <c r="F436" s="23">
        <v>1</v>
      </c>
      <c r="G436" s="57">
        <f t="shared" si="23"/>
        <v>0.9345794392523363</v>
      </c>
      <c r="H436" s="23">
        <v>1</v>
      </c>
      <c r="I436" s="24">
        <f>H436/F436*100</f>
        <v>100</v>
      </c>
      <c r="J436" s="88"/>
      <c r="K436" s="66"/>
      <c r="L436" s="89"/>
      <c r="M436" s="26"/>
      <c r="N436" s="26"/>
    </row>
    <row r="437" spans="1:14" ht="16.5">
      <c r="A437" s="66">
        <v>2</v>
      </c>
      <c r="B437" s="71" t="s">
        <v>158</v>
      </c>
      <c r="C437" s="23">
        <v>251</v>
      </c>
      <c r="D437" s="23">
        <v>112</v>
      </c>
      <c r="E437" s="24">
        <f t="shared" si="22"/>
        <v>44.6215139442231</v>
      </c>
      <c r="F437" s="23">
        <v>7</v>
      </c>
      <c r="G437" s="57">
        <f t="shared" si="23"/>
        <v>2.788844621513944</v>
      </c>
      <c r="H437" s="23">
        <v>1</v>
      </c>
      <c r="I437" s="24">
        <f>H437/F437*100</f>
        <v>14.285714285714285</v>
      </c>
      <c r="J437" s="88"/>
      <c r="K437" s="66"/>
      <c r="L437" s="89"/>
      <c r="M437" s="26"/>
      <c r="N437" s="26"/>
    </row>
    <row r="438" spans="1:14" ht="16.5">
      <c r="A438" s="66">
        <v>3</v>
      </c>
      <c r="B438" s="71" t="s">
        <v>159</v>
      </c>
      <c r="C438" s="23">
        <v>203</v>
      </c>
      <c r="D438" s="23">
        <v>201</v>
      </c>
      <c r="E438" s="24">
        <f t="shared" si="22"/>
        <v>99.01477832512316</v>
      </c>
      <c r="F438" s="23">
        <v>8</v>
      </c>
      <c r="G438" s="57">
        <f t="shared" si="23"/>
        <v>3.9408866995073892</v>
      </c>
      <c r="H438" s="23">
        <v>8</v>
      </c>
      <c r="I438" s="24">
        <f aca="true" t="shared" si="26" ref="I438:I445">H438/F438*100</f>
        <v>100</v>
      </c>
      <c r="J438" s="88"/>
      <c r="K438" s="66"/>
      <c r="L438" s="89"/>
      <c r="M438" s="26"/>
      <c r="N438" s="26"/>
    </row>
    <row r="439" spans="1:14" ht="16.5">
      <c r="A439" s="66">
        <v>4</v>
      </c>
      <c r="B439" s="71" t="s">
        <v>160</v>
      </c>
      <c r="C439" s="23">
        <v>110</v>
      </c>
      <c r="D439" s="23">
        <v>106</v>
      </c>
      <c r="E439" s="24">
        <f t="shared" si="22"/>
        <v>96.36363636363636</v>
      </c>
      <c r="F439" s="23">
        <v>3</v>
      </c>
      <c r="G439" s="57">
        <f t="shared" si="23"/>
        <v>2.727272727272727</v>
      </c>
      <c r="H439" s="23">
        <v>3</v>
      </c>
      <c r="I439" s="24">
        <f t="shared" si="26"/>
        <v>100</v>
      </c>
      <c r="J439" s="88"/>
      <c r="K439" s="66"/>
      <c r="L439" s="89"/>
      <c r="M439" s="26"/>
      <c r="N439" s="26"/>
    </row>
    <row r="440" spans="1:14" ht="16.5">
      <c r="A440" s="66">
        <v>5</v>
      </c>
      <c r="B440" s="71" t="s">
        <v>161</v>
      </c>
      <c r="C440" s="23">
        <v>142</v>
      </c>
      <c r="D440" s="23">
        <v>141</v>
      </c>
      <c r="E440" s="24">
        <f t="shared" si="22"/>
        <v>99.29577464788733</v>
      </c>
      <c r="F440" s="23">
        <v>6</v>
      </c>
      <c r="G440" s="57">
        <f t="shared" si="23"/>
        <v>4.225352112676056</v>
      </c>
      <c r="H440" s="23">
        <v>6</v>
      </c>
      <c r="I440" s="24">
        <f t="shared" si="26"/>
        <v>100</v>
      </c>
      <c r="J440" s="88"/>
      <c r="K440" s="66"/>
      <c r="L440" s="89"/>
      <c r="M440" s="26"/>
      <c r="N440" s="26"/>
    </row>
    <row r="441" spans="1:14" ht="16.5">
      <c r="A441" s="66">
        <v>6</v>
      </c>
      <c r="B441" s="71" t="s">
        <v>162</v>
      </c>
      <c r="C441" s="23">
        <v>108</v>
      </c>
      <c r="D441" s="23">
        <v>105</v>
      </c>
      <c r="E441" s="24">
        <f t="shared" si="22"/>
        <v>97.22222222222221</v>
      </c>
      <c r="F441" s="23">
        <v>8</v>
      </c>
      <c r="G441" s="57">
        <f t="shared" si="23"/>
        <v>7.4074074074074066</v>
      </c>
      <c r="H441" s="23">
        <v>7</v>
      </c>
      <c r="I441" s="24">
        <f t="shared" si="26"/>
        <v>87.5</v>
      </c>
      <c r="J441" s="88"/>
      <c r="K441" s="66"/>
      <c r="L441" s="89"/>
      <c r="M441" s="26"/>
      <c r="N441" s="26"/>
    </row>
    <row r="442" spans="1:14" ht="16.5">
      <c r="A442" s="66">
        <v>7</v>
      </c>
      <c r="B442" s="71" t="s">
        <v>163</v>
      </c>
      <c r="C442" s="23">
        <v>380</v>
      </c>
      <c r="D442" s="23">
        <v>58</v>
      </c>
      <c r="E442" s="24">
        <f t="shared" si="22"/>
        <v>15.263157894736842</v>
      </c>
      <c r="F442" s="23">
        <v>9</v>
      </c>
      <c r="G442" s="57">
        <f t="shared" si="23"/>
        <v>2.368421052631579</v>
      </c>
      <c r="H442" s="23">
        <v>2</v>
      </c>
      <c r="I442" s="24">
        <f t="shared" si="26"/>
        <v>22.22222222222222</v>
      </c>
      <c r="J442" s="88"/>
      <c r="K442" s="66"/>
      <c r="L442" s="89"/>
      <c r="M442" s="26"/>
      <c r="N442" s="26"/>
    </row>
    <row r="443" spans="1:14" ht="16.5">
      <c r="A443" s="66">
        <v>8</v>
      </c>
      <c r="B443" s="27" t="s">
        <v>164</v>
      </c>
      <c r="C443" s="90">
        <v>588</v>
      </c>
      <c r="D443" s="90">
        <v>247</v>
      </c>
      <c r="E443" s="24">
        <f t="shared" si="22"/>
        <v>42.00680272108844</v>
      </c>
      <c r="F443" s="90">
        <v>3</v>
      </c>
      <c r="G443" s="57">
        <f t="shared" si="23"/>
        <v>0.5102040816326531</v>
      </c>
      <c r="H443" s="90">
        <v>1</v>
      </c>
      <c r="I443" s="24">
        <f t="shared" si="26"/>
        <v>33.33333333333333</v>
      </c>
      <c r="J443" s="88"/>
      <c r="K443" s="66"/>
      <c r="L443" s="89"/>
      <c r="M443" s="26"/>
      <c r="N443" s="26"/>
    </row>
    <row r="444" spans="1:14" ht="16.5">
      <c r="A444" s="66">
        <v>9</v>
      </c>
      <c r="B444" s="27" t="s">
        <v>165</v>
      </c>
      <c r="C444" s="90">
        <v>399</v>
      </c>
      <c r="D444" s="90">
        <v>399</v>
      </c>
      <c r="E444" s="24">
        <f t="shared" si="22"/>
        <v>100</v>
      </c>
      <c r="F444" s="90">
        <v>6</v>
      </c>
      <c r="G444" s="57">
        <f t="shared" si="23"/>
        <v>1.5037593984962405</v>
      </c>
      <c r="H444" s="90">
        <v>6</v>
      </c>
      <c r="I444" s="24">
        <f t="shared" si="26"/>
        <v>100</v>
      </c>
      <c r="J444" s="88"/>
      <c r="K444" s="66"/>
      <c r="L444" s="89"/>
      <c r="M444" s="26"/>
      <c r="N444" s="26"/>
    </row>
    <row r="445" spans="1:14" ht="16.5">
      <c r="A445" s="66">
        <v>10</v>
      </c>
      <c r="B445" s="27" t="s">
        <v>166</v>
      </c>
      <c r="C445" s="90">
        <v>108</v>
      </c>
      <c r="D445" s="90">
        <v>107</v>
      </c>
      <c r="E445" s="24">
        <f t="shared" si="22"/>
        <v>99.07407407407408</v>
      </c>
      <c r="F445" s="90">
        <v>2</v>
      </c>
      <c r="G445" s="57">
        <f t="shared" si="23"/>
        <v>1.8518518518518516</v>
      </c>
      <c r="H445" s="90">
        <v>2</v>
      </c>
      <c r="I445" s="24">
        <f t="shared" si="26"/>
        <v>100</v>
      </c>
      <c r="J445" s="88"/>
      <c r="K445" s="66"/>
      <c r="L445" s="89"/>
      <c r="M445" s="26"/>
      <c r="N445" s="26"/>
    </row>
    <row r="446" spans="1:14" s="1" customFormat="1" ht="16.5">
      <c r="A446" s="25" t="s">
        <v>167</v>
      </c>
      <c r="B446" s="13" t="s">
        <v>471</v>
      </c>
      <c r="C446" s="75">
        <f>SUM(C447:C456)</f>
        <v>1839</v>
      </c>
      <c r="D446" s="75">
        <f>SUM(D447:D456)</f>
        <v>1663</v>
      </c>
      <c r="E446" s="20">
        <f t="shared" si="22"/>
        <v>90.42958129418162</v>
      </c>
      <c r="F446" s="75">
        <f>SUM(F447:F456)</f>
        <v>111</v>
      </c>
      <c r="G446" s="193">
        <f t="shared" si="23"/>
        <v>6.035889070146819</v>
      </c>
      <c r="H446" s="75">
        <f>SUM(H447:H456)</f>
        <v>96</v>
      </c>
      <c r="I446" s="76" t="s">
        <v>144</v>
      </c>
      <c r="J446" s="25"/>
      <c r="K446" s="25"/>
      <c r="L446" s="25"/>
      <c r="M446" s="25"/>
      <c r="N446" s="25" t="s">
        <v>21</v>
      </c>
    </row>
    <row r="447" spans="1:14" ht="16.5">
      <c r="A447" s="26">
        <v>1</v>
      </c>
      <c r="B447" s="91" t="s">
        <v>169</v>
      </c>
      <c r="C447" s="23">
        <v>118</v>
      </c>
      <c r="D447" s="23">
        <v>117</v>
      </c>
      <c r="E447" s="24">
        <f t="shared" si="22"/>
        <v>99.15254237288136</v>
      </c>
      <c r="F447" s="23">
        <v>10</v>
      </c>
      <c r="G447" s="57">
        <f t="shared" si="23"/>
        <v>8.47457627118644</v>
      </c>
      <c r="H447" s="23">
        <v>9</v>
      </c>
      <c r="I447" s="24">
        <v>90</v>
      </c>
      <c r="J447" s="79"/>
      <c r="K447" s="26"/>
      <c r="L447" s="26"/>
      <c r="M447" s="26"/>
      <c r="N447" s="26"/>
    </row>
    <row r="448" spans="1:14" ht="16.5">
      <c r="A448" s="26">
        <v>2</v>
      </c>
      <c r="B448" s="91" t="s">
        <v>819</v>
      </c>
      <c r="C448" s="23">
        <v>230</v>
      </c>
      <c r="D448" s="23">
        <v>218</v>
      </c>
      <c r="E448" s="24">
        <f t="shared" si="22"/>
        <v>94.78260869565217</v>
      </c>
      <c r="F448" s="23">
        <v>8</v>
      </c>
      <c r="G448" s="57">
        <f t="shared" si="23"/>
        <v>3.4782608695652173</v>
      </c>
      <c r="H448" s="23">
        <v>8</v>
      </c>
      <c r="I448" s="24">
        <v>100</v>
      </c>
      <c r="J448" s="79"/>
      <c r="K448" s="26"/>
      <c r="L448" s="26"/>
      <c r="M448" s="26"/>
      <c r="N448" s="26"/>
    </row>
    <row r="449" spans="1:14" ht="16.5">
      <c r="A449" s="26">
        <v>3</v>
      </c>
      <c r="B449" s="91" t="s">
        <v>820</v>
      </c>
      <c r="C449" s="23">
        <v>172</v>
      </c>
      <c r="D449" s="23">
        <v>170</v>
      </c>
      <c r="E449" s="24">
        <f t="shared" si="22"/>
        <v>98.83720930232558</v>
      </c>
      <c r="F449" s="23">
        <v>8</v>
      </c>
      <c r="G449" s="57">
        <f t="shared" si="23"/>
        <v>4.651162790697675</v>
      </c>
      <c r="H449" s="23">
        <v>7</v>
      </c>
      <c r="I449" s="24">
        <v>87.5</v>
      </c>
      <c r="J449" s="79"/>
      <c r="K449" s="26"/>
      <c r="L449" s="26"/>
      <c r="M449" s="26"/>
      <c r="N449" s="26"/>
    </row>
    <row r="450" spans="1:14" ht="16.5">
      <c r="A450" s="26">
        <v>4</v>
      </c>
      <c r="B450" s="91" t="s">
        <v>821</v>
      </c>
      <c r="C450" s="23">
        <v>102</v>
      </c>
      <c r="D450" s="23">
        <v>100</v>
      </c>
      <c r="E450" s="24">
        <f t="shared" si="22"/>
        <v>98.0392156862745</v>
      </c>
      <c r="F450" s="23">
        <v>3</v>
      </c>
      <c r="G450" s="57">
        <f t="shared" si="23"/>
        <v>2.941176470588235</v>
      </c>
      <c r="H450" s="23">
        <v>3</v>
      </c>
      <c r="I450" s="24">
        <v>100</v>
      </c>
      <c r="J450" s="79"/>
      <c r="K450" s="26"/>
      <c r="L450" s="26"/>
      <c r="M450" s="26"/>
      <c r="N450" s="26"/>
    </row>
    <row r="451" spans="1:14" ht="16.5">
      <c r="A451" s="26">
        <v>5</v>
      </c>
      <c r="B451" s="91" t="s">
        <v>518</v>
      </c>
      <c r="C451" s="23">
        <v>201</v>
      </c>
      <c r="D451" s="23">
        <v>125</v>
      </c>
      <c r="E451" s="24">
        <f t="shared" si="22"/>
        <v>62.189054726368155</v>
      </c>
      <c r="F451" s="23">
        <v>20</v>
      </c>
      <c r="G451" s="57">
        <f t="shared" si="23"/>
        <v>9.950248756218906</v>
      </c>
      <c r="H451" s="23">
        <v>10</v>
      </c>
      <c r="I451" s="24">
        <v>50</v>
      </c>
      <c r="J451" s="79"/>
      <c r="K451" s="26"/>
      <c r="L451" s="26"/>
      <c r="M451" s="26"/>
      <c r="N451" s="26"/>
    </row>
    <row r="452" spans="1:14" ht="16.5">
      <c r="A452" s="26">
        <v>6</v>
      </c>
      <c r="B452" s="91" t="s">
        <v>822</v>
      </c>
      <c r="C452" s="23">
        <v>328</v>
      </c>
      <c r="D452" s="23">
        <v>320</v>
      </c>
      <c r="E452" s="24">
        <f t="shared" si="22"/>
        <v>97.5609756097561</v>
      </c>
      <c r="F452" s="23">
        <v>13</v>
      </c>
      <c r="G452" s="57">
        <f t="shared" si="23"/>
        <v>3.9634146341463414</v>
      </c>
      <c r="H452" s="23">
        <v>12</v>
      </c>
      <c r="I452" s="24">
        <v>92.3</v>
      </c>
      <c r="J452" s="79"/>
      <c r="K452" s="26"/>
      <c r="L452" s="26"/>
      <c r="M452" s="26"/>
      <c r="N452" s="26"/>
    </row>
    <row r="453" spans="1:14" ht="16.5">
      <c r="A453" s="26">
        <v>7</v>
      </c>
      <c r="B453" s="91" t="s">
        <v>823</v>
      </c>
      <c r="C453" s="23">
        <v>273</v>
      </c>
      <c r="D453" s="23">
        <v>232</v>
      </c>
      <c r="E453" s="24">
        <f t="shared" si="22"/>
        <v>84.98168498168498</v>
      </c>
      <c r="F453" s="23">
        <v>5</v>
      </c>
      <c r="G453" s="57">
        <f t="shared" si="23"/>
        <v>1.8315018315018317</v>
      </c>
      <c r="H453" s="23">
        <v>3</v>
      </c>
      <c r="I453" s="24">
        <v>60</v>
      </c>
      <c r="J453" s="79"/>
      <c r="K453" s="26"/>
      <c r="L453" s="26"/>
      <c r="M453" s="26"/>
      <c r="N453" s="26"/>
    </row>
    <row r="454" spans="1:14" ht="16.5">
      <c r="A454" s="26">
        <v>8</v>
      </c>
      <c r="B454" s="91" t="s">
        <v>824</v>
      </c>
      <c r="C454" s="23">
        <v>150</v>
      </c>
      <c r="D454" s="23">
        <v>146</v>
      </c>
      <c r="E454" s="24">
        <f t="shared" si="22"/>
        <v>97.33333333333334</v>
      </c>
      <c r="F454" s="23">
        <v>14</v>
      </c>
      <c r="G454" s="57">
        <f t="shared" si="23"/>
        <v>9.333333333333334</v>
      </c>
      <c r="H454" s="23">
        <v>14</v>
      </c>
      <c r="I454" s="24">
        <v>100</v>
      </c>
      <c r="J454" s="79"/>
      <c r="K454" s="26"/>
      <c r="L454" s="26"/>
      <c r="M454" s="26"/>
      <c r="N454" s="26"/>
    </row>
    <row r="455" spans="1:14" ht="16.5">
      <c r="A455" s="26">
        <v>9</v>
      </c>
      <c r="B455" s="91" t="s">
        <v>825</v>
      </c>
      <c r="C455" s="23">
        <v>152</v>
      </c>
      <c r="D455" s="23">
        <v>135</v>
      </c>
      <c r="E455" s="24">
        <f t="shared" si="22"/>
        <v>88.81578947368422</v>
      </c>
      <c r="F455" s="23">
        <v>15</v>
      </c>
      <c r="G455" s="57">
        <f t="shared" si="23"/>
        <v>9.868421052631579</v>
      </c>
      <c r="H455" s="23">
        <v>15</v>
      </c>
      <c r="I455" s="24">
        <v>100</v>
      </c>
      <c r="J455" s="79"/>
      <c r="K455" s="26"/>
      <c r="L455" s="26"/>
      <c r="M455" s="26"/>
      <c r="N455" s="26"/>
    </row>
    <row r="456" spans="1:14" ht="16.5">
      <c r="A456" s="26">
        <v>10</v>
      </c>
      <c r="B456" s="91" t="s">
        <v>826</v>
      </c>
      <c r="C456" s="23">
        <v>113</v>
      </c>
      <c r="D456" s="23">
        <v>100</v>
      </c>
      <c r="E456" s="24">
        <f t="shared" si="22"/>
        <v>88.49557522123894</v>
      </c>
      <c r="F456" s="23">
        <v>15</v>
      </c>
      <c r="G456" s="57">
        <f t="shared" si="23"/>
        <v>13.274336283185843</v>
      </c>
      <c r="H456" s="23">
        <v>15</v>
      </c>
      <c r="I456" s="24">
        <v>100</v>
      </c>
      <c r="J456" s="79"/>
      <c r="K456" s="26"/>
      <c r="L456" s="26"/>
      <c r="M456" s="26"/>
      <c r="N456" s="26"/>
    </row>
    <row r="457" spans="1:14" s="1" customFormat="1" ht="16.5">
      <c r="A457" s="25" t="s">
        <v>170</v>
      </c>
      <c r="B457" s="13" t="s">
        <v>473</v>
      </c>
      <c r="C457" s="81">
        <f>SUM(C458:C466)</f>
        <v>2098</v>
      </c>
      <c r="D457" s="81">
        <f>SUM(D458:D466)</f>
        <v>844</v>
      </c>
      <c r="E457" s="20">
        <f t="shared" si="22"/>
        <v>40.22878932316492</v>
      </c>
      <c r="F457" s="81">
        <f>SUM(F458:F466)</f>
        <v>67</v>
      </c>
      <c r="G457" s="193">
        <f t="shared" si="23"/>
        <v>3.1935176358436608</v>
      </c>
      <c r="H457" s="81">
        <f>SUM(H458:H466)</f>
        <v>38</v>
      </c>
      <c r="I457" s="82" t="s">
        <v>172</v>
      </c>
      <c r="J457" s="25"/>
      <c r="K457" s="25"/>
      <c r="L457" s="25"/>
      <c r="M457" s="25"/>
      <c r="N457" s="25" t="s">
        <v>21</v>
      </c>
    </row>
    <row r="458" spans="1:14" ht="16.5">
      <c r="A458" s="26">
        <v>1</v>
      </c>
      <c r="B458" s="138" t="s">
        <v>827</v>
      </c>
      <c r="C458" s="29">
        <v>215</v>
      </c>
      <c r="D458" s="29">
        <v>191</v>
      </c>
      <c r="E458" s="24">
        <f t="shared" si="22"/>
        <v>88.83720930232558</v>
      </c>
      <c r="F458" s="29">
        <v>14</v>
      </c>
      <c r="G458" s="57">
        <f t="shared" si="23"/>
        <v>6.511627906976744</v>
      </c>
      <c r="H458" s="29">
        <v>14</v>
      </c>
      <c r="I458" s="83">
        <f>H458/F458*100</f>
        <v>100</v>
      </c>
      <c r="J458" s="26"/>
      <c r="K458" s="26"/>
      <c r="L458" s="26"/>
      <c r="M458" s="26"/>
      <c r="N458" s="26"/>
    </row>
    <row r="459" spans="1:14" ht="16.5">
      <c r="A459" s="26">
        <v>2</v>
      </c>
      <c r="B459" s="138" t="s">
        <v>828</v>
      </c>
      <c r="C459" s="29">
        <v>280</v>
      </c>
      <c r="D459" s="29">
        <v>6</v>
      </c>
      <c r="E459" s="24">
        <f aca="true" t="shared" si="27" ref="E459:E522">D459/C459*100</f>
        <v>2.142857142857143</v>
      </c>
      <c r="F459" s="29">
        <v>4</v>
      </c>
      <c r="G459" s="57">
        <f t="shared" si="23"/>
        <v>1.4285714285714286</v>
      </c>
      <c r="H459" s="29">
        <v>0</v>
      </c>
      <c r="I459" s="83">
        <f aca="true" t="shared" si="28" ref="I459:I466">H459/F459*100</f>
        <v>0</v>
      </c>
      <c r="J459" s="26"/>
      <c r="K459" s="26"/>
      <c r="L459" s="26"/>
      <c r="M459" s="26"/>
      <c r="N459" s="26"/>
    </row>
    <row r="460" spans="1:14" ht="16.5">
      <c r="A460" s="26">
        <v>3</v>
      </c>
      <c r="B460" s="138" t="s">
        <v>829</v>
      </c>
      <c r="C460" s="29">
        <v>285</v>
      </c>
      <c r="D460" s="29">
        <v>19</v>
      </c>
      <c r="E460" s="24">
        <f t="shared" si="27"/>
        <v>6.666666666666667</v>
      </c>
      <c r="F460" s="29">
        <v>4</v>
      </c>
      <c r="G460" s="57">
        <f t="shared" si="23"/>
        <v>1.4035087719298245</v>
      </c>
      <c r="H460" s="29">
        <v>0</v>
      </c>
      <c r="I460" s="83">
        <f t="shared" si="28"/>
        <v>0</v>
      </c>
      <c r="J460" s="26"/>
      <c r="K460" s="26"/>
      <c r="L460" s="26"/>
      <c r="M460" s="26"/>
      <c r="N460" s="26"/>
    </row>
    <row r="461" spans="1:14" ht="16.5">
      <c r="A461" s="26">
        <v>4</v>
      </c>
      <c r="B461" s="138" t="s">
        <v>830</v>
      </c>
      <c r="C461" s="29">
        <v>370</v>
      </c>
      <c r="D461" s="29">
        <v>25</v>
      </c>
      <c r="E461" s="24">
        <f t="shared" si="27"/>
        <v>6.756756756756757</v>
      </c>
      <c r="F461" s="29">
        <v>11</v>
      </c>
      <c r="G461" s="57">
        <f t="shared" si="23"/>
        <v>2.9729729729729732</v>
      </c>
      <c r="H461" s="29">
        <v>3</v>
      </c>
      <c r="I461" s="83">
        <f t="shared" si="28"/>
        <v>27.27272727272727</v>
      </c>
      <c r="J461" s="26"/>
      <c r="K461" s="26"/>
      <c r="L461" s="26"/>
      <c r="M461" s="26"/>
      <c r="N461" s="26"/>
    </row>
    <row r="462" spans="1:14" ht="16.5">
      <c r="A462" s="26">
        <v>5</v>
      </c>
      <c r="B462" s="138" t="s">
        <v>831</v>
      </c>
      <c r="C462" s="29">
        <v>263</v>
      </c>
      <c r="D462" s="29">
        <v>6</v>
      </c>
      <c r="E462" s="24">
        <f t="shared" si="27"/>
        <v>2.2813688212927756</v>
      </c>
      <c r="F462" s="29">
        <v>6</v>
      </c>
      <c r="G462" s="57">
        <f t="shared" si="23"/>
        <v>2.2813688212927756</v>
      </c>
      <c r="H462" s="29">
        <v>0</v>
      </c>
      <c r="I462" s="83">
        <f t="shared" si="28"/>
        <v>0</v>
      </c>
      <c r="J462" s="26"/>
      <c r="K462" s="26"/>
      <c r="L462" s="26"/>
      <c r="M462" s="26"/>
      <c r="N462" s="26"/>
    </row>
    <row r="463" spans="1:14" ht="16.5">
      <c r="A463" s="26">
        <v>6</v>
      </c>
      <c r="B463" s="138" t="s">
        <v>832</v>
      </c>
      <c r="C463" s="29">
        <v>198</v>
      </c>
      <c r="D463" s="29">
        <v>193</v>
      </c>
      <c r="E463" s="24">
        <f t="shared" si="27"/>
        <v>97.47474747474747</v>
      </c>
      <c r="F463" s="29">
        <v>5</v>
      </c>
      <c r="G463" s="57">
        <f t="shared" si="23"/>
        <v>2.525252525252525</v>
      </c>
      <c r="H463" s="29">
        <v>5</v>
      </c>
      <c r="I463" s="83">
        <f t="shared" si="28"/>
        <v>100</v>
      </c>
      <c r="J463" s="26"/>
      <c r="K463" s="26"/>
      <c r="L463" s="26"/>
      <c r="M463" s="26"/>
      <c r="N463" s="26"/>
    </row>
    <row r="464" spans="1:14" ht="16.5">
      <c r="A464" s="26">
        <v>7</v>
      </c>
      <c r="B464" s="138" t="s">
        <v>833</v>
      </c>
      <c r="C464" s="29">
        <v>143</v>
      </c>
      <c r="D464" s="29">
        <v>117</v>
      </c>
      <c r="E464" s="24">
        <f t="shared" si="27"/>
        <v>81.81818181818183</v>
      </c>
      <c r="F464" s="29">
        <v>7</v>
      </c>
      <c r="G464" s="57">
        <f t="shared" si="23"/>
        <v>4.895104895104895</v>
      </c>
      <c r="H464" s="29">
        <v>2</v>
      </c>
      <c r="I464" s="83">
        <f t="shared" si="28"/>
        <v>28.57142857142857</v>
      </c>
      <c r="J464" s="26"/>
      <c r="K464" s="26"/>
      <c r="L464" s="26"/>
      <c r="M464" s="26"/>
      <c r="N464" s="26"/>
    </row>
    <row r="465" spans="1:14" ht="16.5">
      <c r="A465" s="26">
        <v>8</v>
      </c>
      <c r="B465" s="138" t="s">
        <v>834</v>
      </c>
      <c r="C465" s="29">
        <v>171</v>
      </c>
      <c r="D465" s="29">
        <v>171</v>
      </c>
      <c r="E465" s="24">
        <f t="shared" si="27"/>
        <v>100</v>
      </c>
      <c r="F465" s="29">
        <v>5</v>
      </c>
      <c r="G465" s="57">
        <f t="shared" si="23"/>
        <v>2.923976608187134</v>
      </c>
      <c r="H465" s="29">
        <v>5</v>
      </c>
      <c r="I465" s="83">
        <f t="shared" si="28"/>
        <v>100</v>
      </c>
      <c r="J465" s="26"/>
      <c r="K465" s="26"/>
      <c r="L465" s="26"/>
      <c r="M465" s="26"/>
      <c r="N465" s="26"/>
    </row>
    <row r="466" spans="1:14" ht="16.5">
      <c r="A466" s="26">
        <v>9</v>
      </c>
      <c r="B466" s="138" t="s">
        <v>835</v>
      </c>
      <c r="C466" s="29">
        <v>173</v>
      </c>
      <c r="D466" s="29">
        <v>116</v>
      </c>
      <c r="E466" s="24">
        <f t="shared" si="27"/>
        <v>67.05202312138728</v>
      </c>
      <c r="F466" s="29">
        <v>11</v>
      </c>
      <c r="G466" s="57">
        <f t="shared" si="23"/>
        <v>6.358381502890173</v>
      </c>
      <c r="H466" s="29">
        <v>9</v>
      </c>
      <c r="I466" s="83">
        <f t="shared" si="28"/>
        <v>81.81818181818183</v>
      </c>
      <c r="J466" s="26"/>
      <c r="K466" s="26"/>
      <c r="L466" s="26"/>
      <c r="M466" s="26"/>
      <c r="N466" s="26"/>
    </row>
    <row r="467" spans="1:14" s="1" customFormat="1" ht="16.5">
      <c r="A467" s="25" t="s">
        <v>173</v>
      </c>
      <c r="B467" s="13" t="s">
        <v>476</v>
      </c>
      <c r="C467" s="67">
        <f>SUM(C468:C475)</f>
        <v>1353</v>
      </c>
      <c r="D467" s="67">
        <f>SUM(D468:D475)</f>
        <v>1067</v>
      </c>
      <c r="E467" s="20">
        <f t="shared" si="27"/>
        <v>78.86178861788618</v>
      </c>
      <c r="F467" s="67">
        <f>SUM(F468:F475)</f>
        <v>62</v>
      </c>
      <c r="G467" s="193">
        <f t="shared" si="23"/>
        <v>4.582409460458241</v>
      </c>
      <c r="H467" s="67">
        <f>SUM(H468:H475)</f>
        <v>47</v>
      </c>
      <c r="I467" s="68" t="s">
        <v>175</v>
      </c>
      <c r="J467" s="25"/>
      <c r="K467" s="25"/>
      <c r="L467" s="25"/>
      <c r="M467" s="25"/>
      <c r="N467" s="25" t="s">
        <v>21</v>
      </c>
    </row>
    <row r="468" spans="1:14" ht="16.5">
      <c r="A468" s="26">
        <v>1</v>
      </c>
      <c r="B468" s="27" t="s">
        <v>836</v>
      </c>
      <c r="C468" s="29">
        <v>125</v>
      </c>
      <c r="D468" s="29">
        <v>109</v>
      </c>
      <c r="E468" s="24">
        <f t="shared" si="27"/>
        <v>87.2</v>
      </c>
      <c r="F468" s="29">
        <v>8</v>
      </c>
      <c r="G468" s="57">
        <f t="shared" si="23"/>
        <v>6.4</v>
      </c>
      <c r="H468" s="29">
        <v>7</v>
      </c>
      <c r="I468" s="83">
        <f aca="true" t="shared" si="29" ref="I468:I475">H468/F468*100</f>
        <v>87.5</v>
      </c>
      <c r="J468" s="26"/>
      <c r="K468" s="26"/>
      <c r="L468" s="26"/>
      <c r="M468" s="26"/>
      <c r="N468" s="26"/>
    </row>
    <row r="469" spans="1:14" ht="16.5">
      <c r="A469" s="26">
        <v>2</v>
      </c>
      <c r="B469" s="27" t="s">
        <v>837</v>
      </c>
      <c r="C469" s="29">
        <v>128</v>
      </c>
      <c r="D469" s="29">
        <v>70</v>
      </c>
      <c r="E469" s="24">
        <f t="shared" si="27"/>
        <v>54.6875</v>
      </c>
      <c r="F469" s="29">
        <v>6</v>
      </c>
      <c r="G469" s="57">
        <f t="shared" si="23"/>
        <v>4.6875</v>
      </c>
      <c r="H469" s="29">
        <v>3</v>
      </c>
      <c r="I469" s="83">
        <f t="shared" si="29"/>
        <v>50</v>
      </c>
      <c r="J469" s="26"/>
      <c r="K469" s="26"/>
      <c r="L469" s="26"/>
      <c r="M469" s="26"/>
      <c r="N469" s="26"/>
    </row>
    <row r="470" spans="1:14" ht="16.5">
      <c r="A470" s="26">
        <v>3</v>
      </c>
      <c r="B470" s="27" t="s">
        <v>838</v>
      </c>
      <c r="C470" s="29">
        <v>210</v>
      </c>
      <c r="D470" s="29">
        <v>160</v>
      </c>
      <c r="E470" s="24">
        <f t="shared" si="27"/>
        <v>76.19047619047619</v>
      </c>
      <c r="F470" s="29">
        <v>10</v>
      </c>
      <c r="G470" s="57">
        <f t="shared" si="23"/>
        <v>4.761904761904762</v>
      </c>
      <c r="H470" s="29">
        <v>8</v>
      </c>
      <c r="I470" s="83">
        <f t="shared" si="29"/>
        <v>80</v>
      </c>
      <c r="J470" s="26"/>
      <c r="K470" s="26"/>
      <c r="L470" s="26"/>
      <c r="M470" s="26"/>
      <c r="N470" s="26"/>
    </row>
    <row r="471" spans="1:14" ht="16.5">
      <c r="A471" s="26">
        <v>4</v>
      </c>
      <c r="B471" s="27" t="s">
        <v>839</v>
      </c>
      <c r="C471" s="29">
        <v>224</v>
      </c>
      <c r="D471" s="29">
        <v>221</v>
      </c>
      <c r="E471" s="24">
        <f t="shared" si="27"/>
        <v>98.66071428571429</v>
      </c>
      <c r="F471" s="29">
        <v>12</v>
      </c>
      <c r="G471" s="57">
        <f t="shared" si="23"/>
        <v>5.357142857142857</v>
      </c>
      <c r="H471" s="29">
        <v>12</v>
      </c>
      <c r="I471" s="83">
        <f t="shared" si="29"/>
        <v>100</v>
      </c>
      <c r="J471" s="26"/>
      <c r="K471" s="26"/>
      <c r="L471" s="26"/>
      <c r="M471" s="26"/>
      <c r="N471" s="26"/>
    </row>
    <row r="472" spans="1:14" ht="16.5">
      <c r="A472" s="26">
        <v>5</v>
      </c>
      <c r="B472" s="55" t="s">
        <v>840</v>
      </c>
      <c r="C472" s="29">
        <v>127</v>
      </c>
      <c r="D472" s="29">
        <v>79</v>
      </c>
      <c r="E472" s="24">
        <f t="shared" si="27"/>
        <v>62.20472440944882</v>
      </c>
      <c r="F472" s="29">
        <v>5</v>
      </c>
      <c r="G472" s="57">
        <f t="shared" si="23"/>
        <v>3.937007874015748</v>
      </c>
      <c r="H472" s="29">
        <v>3</v>
      </c>
      <c r="I472" s="83">
        <f t="shared" si="29"/>
        <v>60</v>
      </c>
      <c r="J472" s="26"/>
      <c r="K472" s="26"/>
      <c r="L472" s="26"/>
      <c r="M472" s="26"/>
      <c r="N472" s="26"/>
    </row>
    <row r="473" spans="1:14" ht="16.5">
      <c r="A473" s="26">
        <v>6</v>
      </c>
      <c r="B473" s="55" t="s">
        <v>841</v>
      </c>
      <c r="C473" s="29">
        <v>171</v>
      </c>
      <c r="D473" s="29">
        <v>138</v>
      </c>
      <c r="E473" s="24">
        <f t="shared" si="27"/>
        <v>80.7017543859649</v>
      </c>
      <c r="F473" s="29">
        <v>9</v>
      </c>
      <c r="G473" s="57">
        <f aca="true" t="shared" si="30" ref="G473:G536">F473/C473*100</f>
        <v>5.263157894736842</v>
      </c>
      <c r="H473" s="29">
        <v>5</v>
      </c>
      <c r="I473" s="83">
        <f t="shared" si="29"/>
        <v>55.55555555555556</v>
      </c>
      <c r="J473" s="26"/>
      <c r="K473" s="26"/>
      <c r="L473" s="26"/>
      <c r="M473" s="26"/>
      <c r="N473" s="26"/>
    </row>
    <row r="474" spans="1:14" ht="16.5">
      <c r="A474" s="26">
        <v>7</v>
      </c>
      <c r="B474" s="55" t="s">
        <v>842</v>
      </c>
      <c r="C474" s="29">
        <v>203</v>
      </c>
      <c r="D474" s="29">
        <v>131</v>
      </c>
      <c r="E474" s="24">
        <f t="shared" si="27"/>
        <v>64.5320197044335</v>
      </c>
      <c r="F474" s="29">
        <v>7</v>
      </c>
      <c r="G474" s="57">
        <f t="shared" si="30"/>
        <v>3.4482758620689653</v>
      </c>
      <c r="H474" s="29">
        <v>4</v>
      </c>
      <c r="I474" s="83">
        <f t="shared" si="29"/>
        <v>57.14285714285714</v>
      </c>
      <c r="J474" s="26"/>
      <c r="K474" s="26"/>
      <c r="L474" s="26"/>
      <c r="M474" s="26"/>
      <c r="N474" s="26"/>
    </row>
    <row r="475" spans="1:14" ht="16.5">
      <c r="A475" s="26">
        <v>8</v>
      </c>
      <c r="B475" s="55" t="s">
        <v>843</v>
      </c>
      <c r="C475" s="29">
        <v>165</v>
      </c>
      <c r="D475" s="29">
        <v>159</v>
      </c>
      <c r="E475" s="24">
        <f t="shared" si="27"/>
        <v>96.36363636363636</v>
      </c>
      <c r="F475" s="29">
        <v>5</v>
      </c>
      <c r="G475" s="57">
        <f t="shared" si="30"/>
        <v>3.0303030303030303</v>
      </c>
      <c r="H475" s="29">
        <v>5</v>
      </c>
      <c r="I475" s="83">
        <f t="shared" si="29"/>
        <v>100</v>
      </c>
      <c r="J475" s="26"/>
      <c r="K475" s="26"/>
      <c r="L475" s="26"/>
      <c r="M475" s="26"/>
      <c r="N475" s="26"/>
    </row>
    <row r="476" spans="1:14" s="1" customFormat="1" ht="16.5">
      <c r="A476" s="59" t="s">
        <v>176</v>
      </c>
      <c r="B476" s="92" t="s">
        <v>479</v>
      </c>
      <c r="C476" s="93">
        <f>SUM(C477:C484)</f>
        <v>1593</v>
      </c>
      <c r="D476" s="93">
        <f>SUM(D477:D484)</f>
        <v>1010</v>
      </c>
      <c r="E476" s="20">
        <f t="shared" si="27"/>
        <v>63.40238543628374</v>
      </c>
      <c r="F476" s="93">
        <f>SUM(F477:F484)</f>
        <v>58</v>
      </c>
      <c r="G476" s="193">
        <f t="shared" si="30"/>
        <v>3.640929064657878</v>
      </c>
      <c r="H476" s="93">
        <f>SUM(H477:H484)</f>
        <v>37</v>
      </c>
      <c r="I476" s="94" t="s">
        <v>178</v>
      </c>
      <c r="J476" s="59"/>
      <c r="K476" s="59"/>
      <c r="L476" s="59"/>
      <c r="M476" s="59"/>
      <c r="N476" s="59" t="s">
        <v>21</v>
      </c>
    </row>
    <row r="477" spans="1:14" ht="16.5">
      <c r="A477" s="26">
        <v>1</v>
      </c>
      <c r="B477" s="91" t="s">
        <v>844</v>
      </c>
      <c r="C477" s="23">
        <v>151</v>
      </c>
      <c r="D477" s="23">
        <v>130</v>
      </c>
      <c r="E477" s="24">
        <f t="shared" si="27"/>
        <v>86.09271523178808</v>
      </c>
      <c r="F477" s="95">
        <v>4</v>
      </c>
      <c r="G477" s="57">
        <f t="shared" si="30"/>
        <v>2.6490066225165565</v>
      </c>
      <c r="H477" s="23">
        <v>4</v>
      </c>
      <c r="I477" s="24">
        <v>100</v>
      </c>
      <c r="J477" s="79"/>
      <c r="K477" s="26"/>
      <c r="L477" s="26"/>
      <c r="M477" s="26"/>
      <c r="N477" s="26"/>
    </row>
    <row r="478" spans="1:14" ht="18" customHeight="1">
      <c r="A478" s="26">
        <v>2</v>
      </c>
      <c r="B478" s="91" t="s">
        <v>845</v>
      </c>
      <c r="C478" s="23">
        <v>276</v>
      </c>
      <c r="D478" s="23">
        <v>255</v>
      </c>
      <c r="E478" s="24">
        <f t="shared" si="27"/>
        <v>92.3913043478261</v>
      </c>
      <c r="F478" s="95">
        <v>9</v>
      </c>
      <c r="G478" s="57">
        <f t="shared" si="30"/>
        <v>3.260869565217391</v>
      </c>
      <c r="H478" s="23">
        <v>9</v>
      </c>
      <c r="I478" s="24">
        <v>100</v>
      </c>
      <c r="J478" s="79"/>
      <c r="K478" s="26"/>
      <c r="L478" s="26"/>
      <c r="M478" s="26"/>
      <c r="N478" s="26"/>
    </row>
    <row r="479" spans="1:14" ht="18" customHeight="1">
      <c r="A479" s="26">
        <v>3</v>
      </c>
      <c r="B479" s="91" t="s">
        <v>807</v>
      </c>
      <c r="C479" s="23">
        <v>305</v>
      </c>
      <c r="D479" s="23">
        <v>250</v>
      </c>
      <c r="E479" s="24">
        <f t="shared" si="27"/>
        <v>81.9672131147541</v>
      </c>
      <c r="F479" s="95">
        <v>14</v>
      </c>
      <c r="G479" s="57">
        <f t="shared" si="30"/>
        <v>4.590163934426229</v>
      </c>
      <c r="H479" s="23">
        <v>8</v>
      </c>
      <c r="I479" s="24">
        <v>57</v>
      </c>
      <c r="J479" s="79"/>
      <c r="K479" s="26"/>
      <c r="L479" s="26"/>
      <c r="M479" s="26"/>
      <c r="N479" s="26"/>
    </row>
    <row r="480" spans="1:14" ht="18" customHeight="1">
      <c r="A480" s="26">
        <v>4</v>
      </c>
      <c r="B480" s="91" t="s">
        <v>846</v>
      </c>
      <c r="C480" s="23">
        <v>187</v>
      </c>
      <c r="D480" s="23">
        <v>147</v>
      </c>
      <c r="E480" s="24">
        <f t="shared" si="27"/>
        <v>78.6096256684492</v>
      </c>
      <c r="F480" s="95">
        <v>10</v>
      </c>
      <c r="G480" s="57">
        <f t="shared" si="30"/>
        <v>5.347593582887701</v>
      </c>
      <c r="H480" s="23">
        <v>7</v>
      </c>
      <c r="I480" s="24">
        <v>70</v>
      </c>
      <c r="J480" s="79"/>
      <c r="K480" s="26"/>
      <c r="L480" s="26"/>
      <c r="M480" s="26"/>
      <c r="N480" s="26"/>
    </row>
    <row r="481" spans="1:14" ht="18" customHeight="1">
      <c r="A481" s="26">
        <v>5</v>
      </c>
      <c r="B481" s="91" t="s">
        <v>847</v>
      </c>
      <c r="C481" s="23">
        <v>252</v>
      </c>
      <c r="D481" s="23">
        <v>15</v>
      </c>
      <c r="E481" s="24">
        <f t="shared" si="27"/>
        <v>5.952380952380952</v>
      </c>
      <c r="F481" s="95">
        <v>4</v>
      </c>
      <c r="G481" s="57">
        <f t="shared" si="30"/>
        <v>1.5873015873015872</v>
      </c>
      <c r="H481" s="23">
        <v>0</v>
      </c>
      <c r="I481" s="24">
        <v>0</v>
      </c>
      <c r="J481" s="79"/>
      <c r="K481" s="26"/>
      <c r="L481" s="26"/>
      <c r="M481" s="26"/>
      <c r="N481" s="26"/>
    </row>
    <row r="482" spans="1:14" ht="18" customHeight="1">
      <c r="A482" s="26">
        <v>6</v>
      </c>
      <c r="B482" s="91" t="s">
        <v>848</v>
      </c>
      <c r="C482" s="23">
        <v>190</v>
      </c>
      <c r="D482" s="23">
        <v>151</v>
      </c>
      <c r="E482" s="24">
        <f t="shared" si="27"/>
        <v>79.47368421052632</v>
      </c>
      <c r="F482" s="95">
        <v>6</v>
      </c>
      <c r="G482" s="57">
        <f t="shared" si="30"/>
        <v>3.1578947368421053</v>
      </c>
      <c r="H482" s="23">
        <v>6</v>
      </c>
      <c r="I482" s="24">
        <v>100</v>
      </c>
      <c r="J482" s="79"/>
      <c r="K482" s="26"/>
      <c r="L482" s="26"/>
      <c r="M482" s="26"/>
      <c r="N482" s="26"/>
    </row>
    <row r="483" spans="1:14" ht="18" customHeight="1">
      <c r="A483" s="26">
        <v>7</v>
      </c>
      <c r="B483" s="91" t="s">
        <v>656</v>
      </c>
      <c r="C483" s="23">
        <v>102</v>
      </c>
      <c r="D483" s="23">
        <v>6</v>
      </c>
      <c r="E483" s="24">
        <f t="shared" si="27"/>
        <v>5.88235294117647</v>
      </c>
      <c r="F483" s="95">
        <v>6</v>
      </c>
      <c r="G483" s="57">
        <f t="shared" si="30"/>
        <v>5.88235294117647</v>
      </c>
      <c r="H483" s="23">
        <v>0</v>
      </c>
      <c r="I483" s="24">
        <v>0</v>
      </c>
      <c r="J483" s="79"/>
      <c r="K483" s="26"/>
      <c r="L483" s="26"/>
      <c r="M483" s="26"/>
      <c r="N483" s="26"/>
    </row>
    <row r="484" spans="1:14" ht="18" customHeight="1">
      <c r="A484" s="26">
        <v>8</v>
      </c>
      <c r="B484" s="91" t="s">
        <v>849</v>
      </c>
      <c r="C484" s="23">
        <v>130</v>
      </c>
      <c r="D484" s="23">
        <v>56</v>
      </c>
      <c r="E484" s="24">
        <f t="shared" si="27"/>
        <v>43.07692307692308</v>
      </c>
      <c r="F484" s="95">
        <v>5</v>
      </c>
      <c r="G484" s="57">
        <f t="shared" si="30"/>
        <v>3.8461538461538463</v>
      </c>
      <c r="H484" s="23">
        <v>3</v>
      </c>
      <c r="I484" s="24">
        <v>60</v>
      </c>
      <c r="J484" s="79"/>
      <c r="K484" s="26"/>
      <c r="L484" s="26"/>
      <c r="M484" s="26"/>
      <c r="N484" s="26"/>
    </row>
    <row r="485" spans="1:14" s="1" customFormat="1" ht="18" customHeight="1">
      <c r="A485" s="25" t="s">
        <v>179</v>
      </c>
      <c r="B485" s="13" t="s">
        <v>480</v>
      </c>
      <c r="C485" s="81">
        <f>SUM(C486:C489)</f>
        <v>1116</v>
      </c>
      <c r="D485" s="103">
        <f>SUM(D486:D489)</f>
        <v>895</v>
      </c>
      <c r="E485" s="20">
        <f t="shared" si="27"/>
        <v>80.19713261648745</v>
      </c>
      <c r="F485" s="81">
        <f>SUM(F486:F489)</f>
        <v>27</v>
      </c>
      <c r="G485" s="193">
        <f t="shared" si="30"/>
        <v>2.4193548387096775</v>
      </c>
      <c r="H485" s="81">
        <f>SUM(H486:H489)</f>
        <v>14</v>
      </c>
      <c r="I485" s="82" t="s">
        <v>181</v>
      </c>
      <c r="J485" s="25"/>
      <c r="K485" s="25"/>
      <c r="L485" s="25"/>
      <c r="M485" s="25"/>
      <c r="N485" s="25" t="s">
        <v>21</v>
      </c>
    </row>
    <row r="486" spans="1:14" ht="18" customHeight="1">
      <c r="A486" s="26">
        <v>1</v>
      </c>
      <c r="B486" s="69" t="s">
        <v>182</v>
      </c>
      <c r="C486" s="23">
        <v>307</v>
      </c>
      <c r="D486" s="23">
        <v>286</v>
      </c>
      <c r="E486" s="24">
        <f t="shared" si="27"/>
        <v>93.15960912052117</v>
      </c>
      <c r="F486" s="23">
        <v>7</v>
      </c>
      <c r="G486" s="57">
        <f t="shared" si="30"/>
        <v>2.2801302931596092</v>
      </c>
      <c r="H486" s="23">
        <v>6</v>
      </c>
      <c r="I486" s="24">
        <v>85.71</v>
      </c>
      <c r="J486" s="26"/>
      <c r="K486" s="26"/>
      <c r="L486" s="26"/>
      <c r="M486" s="26"/>
      <c r="N486" s="26"/>
    </row>
    <row r="487" spans="1:14" ht="18" customHeight="1">
      <c r="A487" s="26">
        <v>2</v>
      </c>
      <c r="B487" s="69" t="s">
        <v>183</v>
      </c>
      <c r="C487" s="23">
        <v>216</v>
      </c>
      <c r="D487" s="23">
        <v>204</v>
      </c>
      <c r="E487" s="24">
        <f t="shared" si="27"/>
        <v>94.44444444444444</v>
      </c>
      <c r="F487" s="23">
        <v>6</v>
      </c>
      <c r="G487" s="57">
        <f t="shared" si="30"/>
        <v>2.7777777777777777</v>
      </c>
      <c r="H487" s="23">
        <v>6</v>
      </c>
      <c r="I487" s="24">
        <v>100</v>
      </c>
      <c r="J487" s="26"/>
      <c r="K487" s="26"/>
      <c r="L487" s="26"/>
      <c r="M487" s="26"/>
      <c r="N487" s="26"/>
    </row>
    <row r="488" spans="1:14" ht="18" customHeight="1">
      <c r="A488" s="26">
        <v>3</v>
      </c>
      <c r="B488" s="69" t="s">
        <v>184</v>
      </c>
      <c r="C488" s="23">
        <v>253</v>
      </c>
      <c r="D488" s="23">
        <v>180</v>
      </c>
      <c r="E488" s="24">
        <f t="shared" si="27"/>
        <v>71.14624505928853</v>
      </c>
      <c r="F488" s="23">
        <v>3</v>
      </c>
      <c r="G488" s="57">
        <f t="shared" si="30"/>
        <v>1.185770750988142</v>
      </c>
      <c r="H488" s="23">
        <v>1</v>
      </c>
      <c r="I488" s="24">
        <v>33.33</v>
      </c>
      <c r="J488" s="26"/>
      <c r="K488" s="26"/>
      <c r="L488" s="26"/>
      <c r="M488" s="26"/>
      <c r="N488" s="26"/>
    </row>
    <row r="489" spans="1:14" ht="16.5">
      <c r="A489" s="26">
        <v>4</v>
      </c>
      <c r="B489" s="69" t="s">
        <v>185</v>
      </c>
      <c r="C489" s="23">
        <v>340</v>
      </c>
      <c r="D489" s="23">
        <v>225</v>
      </c>
      <c r="E489" s="24">
        <f t="shared" si="27"/>
        <v>66.17647058823529</v>
      </c>
      <c r="F489" s="23">
        <v>11</v>
      </c>
      <c r="G489" s="57">
        <f t="shared" si="30"/>
        <v>3.2352941176470593</v>
      </c>
      <c r="H489" s="23">
        <v>1</v>
      </c>
      <c r="I489" s="24">
        <v>9.09</v>
      </c>
      <c r="J489" s="26"/>
      <c r="K489" s="26"/>
      <c r="L489" s="26"/>
      <c r="M489" s="26"/>
      <c r="N489" s="26"/>
    </row>
    <row r="490" spans="1:14" s="1" customFormat="1" ht="16.5">
      <c r="A490" s="25" t="s">
        <v>186</v>
      </c>
      <c r="B490" s="92" t="s">
        <v>481</v>
      </c>
      <c r="C490" s="96">
        <f>SUM(C491:C499)</f>
        <v>2153</v>
      </c>
      <c r="D490" s="96">
        <f>SUM(D491:D499)</f>
        <v>760</v>
      </c>
      <c r="E490" s="20">
        <f t="shared" si="27"/>
        <v>35.299581978634464</v>
      </c>
      <c r="F490" s="96">
        <f>SUM(F491:F499)</f>
        <v>46</v>
      </c>
      <c r="G490" s="193">
        <f t="shared" si="30"/>
        <v>2.1365536460752437</v>
      </c>
      <c r="H490" s="96">
        <f>SUM(H491:H499)</f>
        <v>19</v>
      </c>
      <c r="I490" s="97" t="s">
        <v>188</v>
      </c>
      <c r="J490" s="59"/>
      <c r="K490" s="59"/>
      <c r="L490" s="59"/>
      <c r="M490" s="59"/>
      <c r="N490" s="59" t="s">
        <v>21</v>
      </c>
    </row>
    <row r="491" spans="1:14" ht="16.5">
      <c r="A491" s="26">
        <v>1</v>
      </c>
      <c r="B491" s="78" t="s">
        <v>189</v>
      </c>
      <c r="C491" s="23">
        <v>297</v>
      </c>
      <c r="D491" s="23">
        <v>218</v>
      </c>
      <c r="E491" s="24">
        <f t="shared" si="27"/>
        <v>73.4006734006734</v>
      </c>
      <c r="F491" s="23">
        <v>9</v>
      </c>
      <c r="G491" s="57">
        <f t="shared" si="30"/>
        <v>3.0303030303030303</v>
      </c>
      <c r="H491" s="23">
        <v>7</v>
      </c>
      <c r="I491" s="24">
        <v>77.8</v>
      </c>
      <c r="J491" s="26"/>
      <c r="K491" s="26"/>
      <c r="L491" s="26"/>
      <c r="M491" s="26"/>
      <c r="N491" s="26"/>
    </row>
    <row r="492" spans="1:14" ht="16.5">
      <c r="A492" s="26">
        <v>2</v>
      </c>
      <c r="B492" s="78" t="s">
        <v>190</v>
      </c>
      <c r="C492" s="23">
        <v>161</v>
      </c>
      <c r="D492" s="23">
        <v>158</v>
      </c>
      <c r="E492" s="24">
        <f t="shared" si="27"/>
        <v>98.13664596273291</v>
      </c>
      <c r="F492" s="23">
        <v>4</v>
      </c>
      <c r="G492" s="57">
        <f t="shared" si="30"/>
        <v>2.484472049689441</v>
      </c>
      <c r="H492" s="23">
        <v>4</v>
      </c>
      <c r="I492" s="24">
        <v>100</v>
      </c>
      <c r="J492" s="26"/>
      <c r="K492" s="26"/>
      <c r="L492" s="26"/>
      <c r="M492" s="26"/>
      <c r="N492" s="26"/>
    </row>
    <row r="493" spans="1:14" ht="16.5">
      <c r="A493" s="26">
        <v>3</v>
      </c>
      <c r="B493" s="78" t="s">
        <v>191</v>
      </c>
      <c r="C493" s="23">
        <v>328</v>
      </c>
      <c r="D493" s="23">
        <v>10</v>
      </c>
      <c r="E493" s="24">
        <f t="shared" si="27"/>
        <v>3.048780487804878</v>
      </c>
      <c r="F493" s="23">
        <v>4</v>
      </c>
      <c r="G493" s="57">
        <f t="shared" si="30"/>
        <v>1.2195121951219512</v>
      </c>
      <c r="H493" s="23">
        <v>0</v>
      </c>
      <c r="I493" s="24">
        <v>0</v>
      </c>
      <c r="J493" s="26"/>
      <c r="K493" s="26"/>
      <c r="L493" s="26"/>
      <c r="M493" s="26"/>
      <c r="N493" s="26"/>
    </row>
    <row r="494" spans="1:14" ht="16.5">
      <c r="A494" s="26">
        <v>4</v>
      </c>
      <c r="B494" s="78" t="s">
        <v>192</v>
      </c>
      <c r="C494" s="23">
        <v>115</v>
      </c>
      <c r="D494" s="23">
        <v>8</v>
      </c>
      <c r="E494" s="24">
        <f t="shared" si="27"/>
        <v>6.956521739130435</v>
      </c>
      <c r="F494" s="23">
        <v>6</v>
      </c>
      <c r="G494" s="57">
        <f t="shared" si="30"/>
        <v>5.217391304347826</v>
      </c>
      <c r="H494" s="23">
        <v>0</v>
      </c>
      <c r="I494" s="24">
        <v>0</v>
      </c>
      <c r="J494" s="26"/>
      <c r="K494" s="26"/>
      <c r="L494" s="26"/>
      <c r="M494" s="26"/>
      <c r="N494" s="26"/>
    </row>
    <row r="495" spans="1:14" ht="16.5">
      <c r="A495" s="26">
        <v>5</v>
      </c>
      <c r="B495" s="78" t="s">
        <v>193</v>
      </c>
      <c r="C495" s="23">
        <v>329</v>
      </c>
      <c r="D495" s="23">
        <v>318</v>
      </c>
      <c r="E495" s="24">
        <f t="shared" si="27"/>
        <v>96.65653495440729</v>
      </c>
      <c r="F495" s="23">
        <v>7</v>
      </c>
      <c r="G495" s="57">
        <f t="shared" si="30"/>
        <v>2.127659574468085</v>
      </c>
      <c r="H495" s="23">
        <v>7</v>
      </c>
      <c r="I495" s="24">
        <v>100</v>
      </c>
      <c r="J495" s="26"/>
      <c r="K495" s="26"/>
      <c r="L495" s="26"/>
      <c r="M495" s="26"/>
      <c r="N495" s="26"/>
    </row>
    <row r="496" spans="1:14" ht="16.5">
      <c r="A496" s="26">
        <v>6</v>
      </c>
      <c r="B496" s="78" t="s">
        <v>194</v>
      </c>
      <c r="C496" s="23">
        <v>108</v>
      </c>
      <c r="D496" s="23">
        <v>14</v>
      </c>
      <c r="E496" s="24">
        <f t="shared" si="27"/>
        <v>12.962962962962962</v>
      </c>
      <c r="F496" s="23">
        <v>3</v>
      </c>
      <c r="G496" s="57">
        <f t="shared" si="30"/>
        <v>2.7777777777777777</v>
      </c>
      <c r="H496" s="23">
        <v>1</v>
      </c>
      <c r="I496" s="24">
        <v>33.3</v>
      </c>
      <c r="J496" s="26"/>
      <c r="K496" s="26"/>
      <c r="L496" s="26"/>
      <c r="M496" s="26"/>
      <c r="N496" s="26"/>
    </row>
    <row r="497" spans="1:14" ht="16.5">
      <c r="A497" s="26">
        <v>7</v>
      </c>
      <c r="B497" s="78" t="s">
        <v>195</v>
      </c>
      <c r="C497" s="23">
        <v>103</v>
      </c>
      <c r="D497" s="23">
        <v>4</v>
      </c>
      <c r="E497" s="24">
        <f t="shared" si="27"/>
        <v>3.8834951456310676</v>
      </c>
      <c r="F497" s="23">
        <v>1</v>
      </c>
      <c r="G497" s="57">
        <f t="shared" si="30"/>
        <v>0.9708737864077669</v>
      </c>
      <c r="H497" s="23">
        <v>0</v>
      </c>
      <c r="I497" s="24">
        <v>0</v>
      </c>
      <c r="J497" s="26"/>
      <c r="K497" s="26"/>
      <c r="L497" s="26"/>
      <c r="M497" s="26"/>
      <c r="N497" s="26"/>
    </row>
    <row r="498" spans="1:14" ht="16.5">
      <c r="A498" s="26">
        <v>8</v>
      </c>
      <c r="B498" s="78" t="s">
        <v>196</v>
      </c>
      <c r="C498" s="23">
        <v>377</v>
      </c>
      <c r="D498" s="23">
        <v>10</v>
      </c>
      <c r="E498" s="24">
        <f t="shared" si="27"/>
        <v>2.6525198938992043</v>
      </c>
      <c r="F498" s="23">
        <v>6</v>
      </c>
      <c r="G498" s="57">
        <f t="shared" si="30"/>
        <v>1.5915119363395225</v>
      </c>
      <c r="H498" s="23">
        <v>0</v>
      </c>
      <c r="I498" s="24">
        <v>0</v>
      </c>
      <c r="J498" s="26"/>
      <c r="K498" s="26"/>
      <c r="L498" s="26"/>
      <c r="M498" s="26"/>
      <c r="N498" s="26"/>
    </row>
    <row r="499" spans="1:14" ht="16.5">
      <c r="A499" s="26">
        <v>9</v>
      </c>
      <c r="B499" s="78" t="s">
        <v>197</v>
      </c>
      <c r="C499" s="23">
        <v>335</v>
      </c>
      <c r="D499" s="23">
        <v>20</v>
      </c>
      <c r="E499" s="24">
        <f t="shared" si="27"/>
        <v>5.970149253731343</v>
      </c>
      <c r="F499" s="23">
        <v>6</v>
      </c>
      <c r="G499" s="57">
        <f t="shared" si="30"/>
        <v>1.791044776119403</v>
      </c>
      <c r="H499" s="23">
        <v>0</v>
      </c>
      <c r="I499" s="24">
        <v>0</v>
      </c>
      <c r="J499" s="26"/>
      <c r="K499" s="26"/>
      <c r="L499" s="26"/>
      <c r="M499" s="26"/>
      <c r="N499" s="26"/>
    </row>
    <row r="500" spans="1:14" s="1" customFormat="1" ht="16.5">
      <c r="A500" s="25" t="s">
        <v>198</v>
      </c>
      <c r="B500" s="13" t="s">
        <v>482</v>
      </c>
      <c r="C500" s="67">
        <f>SUM(C501:C512)</f>
        <v>2430</v>
      </c>
      <c r="D500" s="67">
        <f>SUM(D501:D512)</f>
        <v>1161</v>
      </c>
      <c r="E500" s="20">
        <f t="shared" si="27"/>
        <v>47.77777777777778</v>
      </c>
      <c r="F500" s="67">
        <f>SUM(F501:F512)</f>
        <v>35</v>
      </c>
      <c r="G500" s="193">
        <f t="shared" si="30"/>
        <v>1.440329218106996</v>
      </c>
      <c r="H500" s="67">
        <f>SUM(H501:H512)</f>
        <v>20</v>
      </c>
      <c r="I500" s="68" t="s">
        <v>200</v>
      </c>
      <c r="J500" s="25"/>
      <c r="K500" s="25"/>
      <c r="L500" s="25"/>
      <c r="M500" s="25"/>
      <c r="N500" s="25" t="s">
        <v>21</v>
      </c>
    </row>
    <row r="501" spans="1:14" ht="16.5">
      <c r="A501" s="21">
        <v>1</v>
      </c>
      <c r="B501" s="22" t="s">
        <v>850</v>
      </c>
      <c r="C501" s="23">
        <v>199</v>
      </c>
      <c r="D501" s="23">
        <v>138</v>
      </c>
      <c r="E501" s="24">
        <f t="shared" si="27"/>
        <v>69.34673366834171</v>
      </c>
      <c r="F501" s="23">
        <v>0</v>
      </c>
      <c r="G501" s="57">
        <f t="shared" si="30"/>
        <v>0</v>
      </c>
      <c r="H501" s="23">
        <v>0</v>
      </c>
      <c r="I501" s="24">
        <v>0</v>
      </c>
      <c r="J501" s="26"/>
      <c r="K501" s="26"/>
      <c r="L501" s="26"/>
      <c r="M501" s="26"/>
      <c r="N501" s="26"/>
    </row>
    <row r="502" spans="1:14" ht="16.5">
      <c r="A502" s="21">
        <v>2</v>
      </c>
      <c r="B502" s="22" t="s">
        <v>851</v>
      </c>
      <c r="C502" s="23">
        <v>139</v>
      </c>
      <c r="D502" s="23">
        <v>107</v>
      </c>
      <c r="E502" s="24">
        <f t="shared" si="27"/>
        <v>76.97841726618705</v>
      </c>
      <c r="F502" s="23">
        <v>2</v>
      </c>
      <c r="G502" s="57">
        <f t="shared" si="30"/>
        <v>1.4388489208633095</v>
      </c>
      <c r="H502" s="23">
        <v>1</v>
      </c>
      <c r="I502" s="24">
        <v>50</v>
      </c>
      <c r="J502" s="26"/>
      <c r="K502" s="26"/>
      <c r="L502" s="26"/>
      <c r="M502" s="26"/>
      <c r="N502" s="26"/>
    </row>
    <row r="503" spans="1:14" ht="16.5">
      <c r="A503" s="21">
        <v>3</v>
      </c>
      <c r="B503" s="22" t="s">
        <v>852</v>
      </c>
      <c r="C503" s="23">
        <v>100</v>
      </c>
      <c r="D503" s="23">
        <v>85</v>
      </c>
      <c r="E503" s="24">
        <f t="shared" si="27"/>
        <v>85</v>
      </c>
      <c r="F503" s="23">
        <v>1</v>
      </c>
      <c r="G503" s="57">
        <f t="shared" si="30"/>
        <v>1</v>
      </c>
      <c r="H503" s="23">
        <v>1</v>
      </c>
      <c r="I503" s="24">
        <v>100</v>
      </c>
      <c r="J503" s="26"/>
      <c r="K503" s="26"/>
      <c r="L503" s="26"/>
      <c r="M503" s="26"/>
      <c r="N503" s="26"/>
    </row>
    <row r="504" spans="1:14" ht="16.5">
      <c r="A504" s="21">
        <v>4</v>
      </c>
      <c r="B504" s="22" t="s">
        <v>853</v>
      </c>
      <c r="C504" s="23">
        <v>101</v>
      </c>
      <c r="D504" s="23">
        <v>81</v>
      </c>
      <c r="E504" s="24">
        <f t="shared" si="27"/>
        <v>80.19801980198021</v>
      </c>
      <c r="F504" s="23">
        <v>2</v>
      </c>
      <c r="G504" s="57">
        <f t="shared" si="30"/>
        <v>1.9801980198019802</v>
      </c>
      <c r="H504" s="23">
        <v>1</v>
      </c>
      <c r="I504" s="24">
        <v>50</v>
      </c>
      <c r="J504" s="26"/>
      <c r="K504" s="26"/>
      <c r="L504" s="26"/>
      <c r="M504" s="26"/>
      <c r="N504" s="26"/>
    </row>
    <row r="505" spans="1:14" ht="16.5">
      <c r="A505" s="21">
        <v>5</v>
      </c>
      <c r="B505" s="22" t="s">
        <v>854</v>
      </c>
      <c r="C505" s="23">
        <v>215</v>
      </c>
      <c r="D505" s="23">
        <v>1</v>
      </c>
      <c r="E505" s="24">
        <f t="shared" si="27"/>
        <v>0.46511627906976744</v>
      </c>
      <c r="F505" s="23">
        <v>1</v>
      </c>
      <c r="G505" s="57">
        <f t="shared" si="30"/>
        <v>0.46511627906976744</v>
      </c>
      <c r="H505" s="23">
        <v>0</v>
      </c>
      <c r="I505" s="24">
        <v>0</v>
      </c>
      <c r="J505" s="26"/>
      <c r="K505" s="26"/>
      <c r="L505" s="26"/>
      <c r="M505" s="26"/>
      <c r="N505" s="26"/>
    </row>
    <row r="506" spans="1:14" ht="16.5">
      <c r="A506" s="21">
        <v>6</v>
      </c>
      <c r="B506" s="22" t="s">
        <v>855</v>
      </c>
      <c r="C506" s="23">
        <v>256</v>
      </c>
      <c r="D506" s="23">
        <v>179</v>
      </c>
      <c r="E506" s="24">
        <f t="shared" si="27"/>
        <v>69.921875</v>
      </c>
      <c r="F506" s="23">
        <v>6</v>
      </c>
      <c r="G506" s="57">
        <f t="shared" si="30"/>
        <v>2.34375</v>
      </c>
      <c r="H506" s="23">
        <v>6</v>
      </c>
      <c r="I506" s="24">
        <v>100</v>
      </c>
      <c r="J506" s="26"/>
      <c r="K506" s="26"/>
      <c r="L506" s="26"/>
      <c r="M506" s="26"/>
      <c r="N506" s="26"/>
    </row>
    <row r="507" spans="1:14" ht="16.5">
      <c r="A507" s="21">
        <v>7</v>
      </c>
      <c r="B507" s="22" t="s">
        <v>856</v>
      </c>
      <c r="C507" s="23">
        <v>323</v>
      </c>
      <c r="D507" s="23">
        <v>22</v>
      </c>
      <c r="E507" s="24">
        <f t="shared" si="27"/>
        <v>6.811145510835913</v>
      </c>
      <c r="F507" s="23">
        <v>2</v>
      </c>
      <c r="G507" s="57">
        <f t="shared" si="30"/>
        <v>0.6191950464396285</v>
      </c>
      <c r="H507" s="23">
        <v>0</v>
      </c>
      <c r="I507" s="24">
        <v>0</v>
      </c>
      <c r="J507" s="26"/>
      <c r="K507" s="26"/>
      <c r="L507" s="26"/>
      <c r="M507" s="26"/>
      <c r="N507" s="26"/>
    </row>
    <row r="508" spans="1:14" ht="16.5">
      <c r="A508" s="21">
        <v>8</v>
      </c>
      <c r="B508" s="22" t="s">
        <v>857</v>
      </c>
      <c r="C508" s="23">
        <v>275</v>
      </c>
      <c r="D508" s="23">
        <v>85</v>
      </c>
      <c r="E508" s="24">
        <f t="shared" si="27"/>
        <v>30.909090909090907</v>
      </c>
      <c r="F508" s="23">
        <v>4</v>
      </c>
      <c r="G508" s="57">
        <f t="shared" si="30"/>
        <v>1.4545454545454546</v>
      </c>
      <c r="H508" s="23">
        <v>1</v>
      </c>
      <c r="I508" s="24">
        <v>25</v>
      </c>
      <c r="J508" s="26"/>
      <c r="K508" s="26"/>
      <c r="L508" s="26"/>
      <c r="M508" s="26"/>
      <c r="N508" s="26"/>
    </row>
    <row r="509" spans="1:14" ht="16.5">
      <c r="A509" s="21">
        <v>9</v>
      </c>
      <c r="B509" s="22" t="s">
        <v>858</v>
      </c>
      <c r="C509" s="23">
        <v>171</v>
      </c>
      <c r="D509" s="23">
        <v>145</v>
      </c>
      <c r="E509" s="24">
        <f t="shared" si="27"/>
        <v>84.7953216374269</v>
      </c>
      <c r="F509" s="23">
        <v>2</v>
      </c>
      <c r="G509" s="57">
        <f t="shared" si="30"/>
        <v>1.1695906432748537</v>
      </c>
      <c r="H509" s="23">
        <v>1</v>
      </c>
      <c r="I509" s="24">
        <v>50</v>
      </c>
      <c r="J509" s="26"/>
      <c r="K509" s="26"/>
      <c r="L509" s="26"/>
      <c r="M509" s="26"/>
      <c r="N509" s="26"/>
    </row>
    <row r="510" spans="1:14" ht="16.5">
      <c r="A510" s="21">
        <v>10</v>
      </c>
      <c r="B510" s="22" t="s">
        <v>859</v>
      </c>
      <c r="C510" s="23">
        <v>160</v>
      </c>
      <c r="D510" s="23">
        <v>132</v>
      </c>
      <c r="E510" s="24">
        <f t="shared" si="27"/>
        <v>82.5</v>
      </c>
      <c r="F510" s="23">
        <v>6</v>
      </c>
      <c r="G510" s="57">
        <f t="shared" si="30"/>
        <v>3.75</v>
      </c>
      <c r="H510" s="23">
        <v>5</v>
      </c>
      <c r="I510" s="24" t="s">
        <v>201</v>
      </c>
      <c r="J510" s="26"/>
      <c r="K510" s="26"/>
      <c r="L510" s="26"/>
      <c r="M510" s="26"/>
      <c r="N510" s="26"/>
    </row>
    <row r="511" spans="1:14" ht="16.5">
      <c r="A511" s="21">
        <v>11</v>
      </c>
      <c r="B511" s="22" t="s">
        <v>860</v>
      </c>
      <c r="C511" s="23">
        <v>281</v>
      </c>
      <c r="D511" s="23">
        <v>52</v>
      </c>
      <c r="E511" s="24">
        <f t="shared" si="27"/>
        <v>18.505338078291814</v>
      </c>
      <c r="F511" s="23">
        <v>1</v>
      </c>
      <c r="G511" s="57">
        <f t="shared" si="30"/>
        <v>0.3558718861209964</v>
      </c>
      <c r="H511" s="23">
        <v>0</v>
      </c>
      <c r="I511" s="24">
        <v>0</v>
      </c>
      <c r="J511" s="26"/>
      <c r="K511" s="26"/>
      <c r="L511" s="26"/>
      <c r="M511" s="26"/>
      <c r="N511" s="26"/>
    </row>
    <row r="512" spans="1:14" ht="16.5">
      <c r="A512" s="21">
        <v>12</v>
      </c>
      <c r="B512" s="22" t="s">
        <v>737</v>
      </c>
      <c r="C512" s="23">
        <v>210</v>
      </c>
      <c r="D512" s="23">
        <v>134</v>
      </c>
      <c r="E512" s="24">
        <f t="shared" si="27"/>
        <v>63.8095238095238</v>
      </c>
      <c r="F512" s="23">
        <v>8</v>
      </c>
      <c r="G512" s="57">
        <f t="shared" si="30"/>
        <v>3.8095238095238098</v>
      </c>
      <c r="H512" s="23">
        <v>4</v>
      </c>
      <c r="I512" s="24">
        <v>50</v>
      </c>
      <c r="J512" s="26"/>
      <c r="K512" s="26"/>
      <c r="L512" s="26"/>
      <c r="M512" s="26"/>
      <c r="N512" s="26"/>
    </row>
    <row r="513" spans="1:14" s="1" customFormat="1" ht="16.5">
      <c r="A513" s="59" t="s">
        <v>202</v>
      </c>
      <c r="B513" s="92" t="s">
        <v>485</v>
      </c>
      <c r="C513" s="96">
        <f>SUM(C514:C528)</f>
        <v>2464</v>
      </c>
      <c r="D513" s="96">
        <f>SUM(D514:D528)</f>
        <v>634</v>
      </c>
      <c r="E513" s="20">
        <f t="shared" si="27"/>
        <v>25.730519480519483</v>
      </c>
      <c r="F513" s="96">
        <f>SUM(F514:F528)</f>
        <v>34</v>
      </c>
      <c r="G513" s="193">
        <f t="shared" si="30"/>
        <v>1.37987012987013</v>
      </c>
      <c r="H513" s="96">
        <f>SUM(H514:H528)</f>
        <v>10</v>
      </c>
      <c r="I513" s="97" t="s">
        <v>204</v>
      </c>
      <c r="J513" s="59"/>
      <c r="K513" s="59"/>
      <c r="L513" s="59"/>
      <c r="M513" s="59"/>
      <c r="N513" s="59" t="s">
        <v>21</v>
      </c>
    </row>
    <row r="514" spans="1:14" ht="16.5">
      <c r="A514" s="26">
        <v>1</v>
      </c>
      <c r="B514" s="69" t="s">
        <v>861</v>
      </c>
      <c r="C514" s="23">
        <v>222</v>
      </c>
      <c r="D514" s="23">
        <v>0</v>
      </c>
      <c r="E514" s="24">
        <f t="shared" si="27"/>
        <v>0</v>
      </c>
      <c r="F514" s="23">
        <v>3</v>
      </c>
      <c r="G514" s="57">
        <f t="shared" si="30"/>
        <v>1.3513513513513513</v>
      </c>
      <c r="H514" s="23">
        <v>0</v>
      </c>
      <c r="I514" s="24"/>
      <c r="J514" s="21"/>
      <c r="K514" s="21"/>
      <c r="L514" s="21"/>
      <c r="M514" s="21"/>
      <c r="N514" s="26"/>
    </row>
    <row r="515" spans="1:14" ht="16.5">
      <c r="A515" s="26">
        <v>2</v>
      </c>
      <c r="B515" s="69" t="s">
        <v>862</v>
      </c>
      <c r="C515" s="23">
        <v>124</v>
      </c>
      <c r="D515" s="23">
        <v>0</v>
      </c>
      <c r="E515" s="24">
        <f t="shared" si="27"/>
        <v>0</v>
      </c>
      <c r="F515" s="23">
        <v>3</v>
      </c>
      <c r="G515" s="57">
        <f t="shared" si="30"/>
        <v>2.4193548387096775</v>
      </c>
      <c r="H515" s="23">
        <v>0</v>
      </c>
      <c r="I515" s="24"/>
      <c r="J515" s="21"/>
      <c r="K515" s="21"/>
      <c r="L515" s="21"/>
      <c r="M515" s="21"/>
      <c r="N515" s="26"/>
    </row>
    <row r="516" spans="1:14" ht="16.5">
      <c r="A516" s="26">
        <v>3</v>
      </c>
      <c r="B516" s="69" t="s">
        <v>863</v>
      </c>
      <c r="C516" s="23">
        <v>105</v>
      </c>
      <c r="D516" s="23">
        <v>68</v>
      </c>
      <c r="E516" s="24">
        <f t="shared" si="27"/>
        <v>64.76190476190476</v>
      </c>
      <c r="F516" s="23">
        <v>0</v>
      </c>
      <c r="G516" s="57">
        <f t="shared" si="30"/>
        <v>0</v>
      </c>
      <c r="H516" s="23">
        <v>0</v>
      </c>
      <c r="I516" s="24"/>
      <c r="J516" s="21"/>
      <c r="K516" s="21"/>
      <c r="L516" s="21"/>
      <c r="M516" s="21"/>
      <c r="N516" s="26"/>
    </row>
    <row r="517" spans="1:14" ht="16.5">
      <c r="A517" s="26">
        <v>4</v>
      </c>
      <c r="B517" s="69" t="s">
        <v>737</v>
      </c>
      <c r="C517" s="23">
        <v>196</v>
      </c>
      <c r="D517" s="23">
        <v>17</v>
      </c>
      <c r="E517" s="24">
        <f t="shared" si="27"/>
        <v>8.673469387755102</v>
      </c>
      <c r="F517" s="23">
        <v>2</v>
      </c>
      <c r="G517" s="57">
        <f t="shared" si="30"/>
        <v>1.0204081632653061</v>
      </c>
      <c r="H517" s="23">
        <v>0</v>
      </c>
      <c r="I517" s="24"/>
      <c r="J517" s="21"/>
      <c r="K517" s="21"/>
      <c r="L517" s="21"/>
      <c r="M517" s="21"/>
      <c r="N517" s="26"/>
    </row>
    <row r="518" spans="1:14" ht="16.5">
      <c r="A518" s="26">
        <v>5</v>
      </c>
      <c r="B518" s="69" t="s">
        <v>864</v>
      </c>
      <c r="C518" s="23">
        <v>175</v>
      </c>
      <c r="D518" s="23">
        <v>6</v>
      </c>
      <c r="E518" s="24">
        <f t="shared" si="27"/>
        <v>3.428571428571429</v>
      </c>
      <c r="F518" s="23">
        <v>1</v>
      </c>
      <c r="G518" s="57">
        <f t="shared" si="30"/>
        <v>0.5714285714285714</v>
      </c>
      <c r="H518" s="23">
        <v>0</v>
      </c>
      <c r="I518" s="24"/>
      <c r="J518" s="21"/>
      <c r="K518" s="21"/>
      <c r="L518" s="21"/>
      <c r="M518" s="21"/>
      <c r="N518" s="26"/>
    </row>
    <row r="519" spans="1:14" ht="16.5">
      <c r="A519" s="26">
        <v>6</v>
      </c>
      <c r="B519" s="69" t="s">
        <v>865</v>
      </c>
      <c r="C519" s="23">
        <v>105</v>
      </c>
      <c r="D519" s="23">
        <v>75</v>
      </c>
      <c r="E519" s="24">
        <f t="shared" si="27"/>
        <v>71.42857142857143</v>
      </c>
      <c r="F519" s="23">
        <v>1</v>
      </c>
      <c r="G519" s="57">
        <f t="shared" si="30"/>
        <v>0.9523809523809524</v>
      </c>
      <c r="H519" s="23">
        <v>1</v>
      </c>
      <c r="I519" s="24">
        <v>100</v>
      </c>
      <c r="J519" s="21"/>
      <c r="K519" s="21"/>
      <c r="L519" s="21"/>
      <c r="M519" s="21"/>
      <c r="N519" s="26"/>
    </row>
    <row r="520" spans="1:14" ht="16.5">
      <c r="A520" s="26">
        <v>7</v>
      </c>
      <c r="B520" s="69" t="s">
        <v>866</v>
      </c>
      <c r="C520" s="23">
        <v>268</v>
      </c>
      <c r="D520" s="23">
        <v>31</v>
      </c>
      <c r="E520" s="24">
        <f t="shared" si="27"/>
        <v>11.567164179104477</v>
      </c>
      <c r="F520" s="23">
        <v>1</v>
      </c>
      <c r="G520" s="57">
        <f t="shared" si="30"/>
        <v>0.3731343283582089</v>
      </c>
      <c r="H520" s="23">
        <v>0</v>
      </c>
      <c r="I520" s="24">
        <v>0</v>
      </c>
      <c r="J520" s="21"/>
      <c r="K520" s="21"/>
      <c r="L520" s="21"/>
      <c r="M520" s="21"/>
      <c r="N520" s="26"/>
    </row>
    <row r="521" spans="1:14" ht="16.5">
      <c r="A521" s="26">
        <v>8</v>
      </c>
      <c r="B521" s="69" t="s">
        <v>867</v>
      </c>
      <c r="C521" s="23">
        <v>160</v>
      </c>
      <c r="D521" s="23">
        <v>77</v>
      </c>
      <c r="E521" s="24">
        <f t="shared" si="27"/>
        <v>48.125</v>
      </c>
      <c r="F521" s="23">
        <v>4</v>
      </c>
      <c r="G521" s="57">
        <f t="shared" si="30"/>
        <v>2.5</v>
      </c>
      <c r="H521" s="23">
        <v>2</v>
      </c>
      <c r="I521" s="24">
        <v>50</v>
      </c>
      <c r="J521" s="21"/>
      <c r="K521" s="21"/>
      <c r="L521" s="21"/>
      <c r="M521" s="21"/>
      <c r="N521" s="26"/>
    </row>
    <row r="522" spans="1:14" ht="16.5">
      <c r="A522" s="30">
        <v>9</v>
      </c>
      <c r="B522" s="98" t="s">
        <v>125</v>
      </c>
      <c r="C522" s="99">
        <v>93</v>
      </c>
      <c r="D522" s="99">
        <v>23</v>
      </c>
      <c r="E522" s="24">
        <f t="shared" si="27"/>
        <v>24.731182795698924</v>
      </c>
      <c r="F522" s="99">
        <v>3</v>
      </c>
      <c r="G522" s="57">
        <f t="shared" si="30"/>
        <v>3.225806451612903</v>
      </c>
      <c r="H522" s="99">
        <v>0</v>
      </c>
      <c r="I522" s="100">
        <v>0</v>
      </c>
      <c r="J522" s="101"/>
      <c r="K522" s="101"/>
      <c r="L522" s="101"/>
      <c r="M522" s="101"/>
      <c r="N522" s="30"/>
    </row>
    <row r="523" spans="1:14" ht="16.5">
      <c r="A523" s="26">
        <v>10</v>
      </c>
      <c r="B523" s="69" t="s">
        <v>205</v>
      </c>
      <c r="C523" s="23">
        <v>183</v>
      </c>
      <c r="D523" s="23">
        <v>135</v>
      </c>
      <c r="E523" s="24">
        <f aca="true" t="shared" si="31" ref="E523:E586">D523/C523*100</f>
        <v>73.77049180327869</v>
      </c>
      <c r="F523" s="23">
        <v>2</v>
      </c>
      <c r="G523" s="57">
        <f t="shared" si="30"/>
        <v>1.092896174863388</v>
      </c>
      <c r="H523" s="23">
        <v>2</v>
      </c>
      <c r="I523" s="24">
        <f aca="true" t="shared" si="32" ref="I523:I529">H523/F523*100</f>
        <v>100</v>
      </c>
      <c r="J523" s="21"/>
      <c r="K523" s="21"/>
      <c r="L523" s="21"/>
      <c r="M523" s="21"/>
      <c r="N523" s="26"/>
    </row>
    <row r="524" spans="1:14" ht="16.5">
      <c r="A524" s="26">
        <v>11</v>
      </c>
      <c r="B524" s="69" t="s">
        <v>206</v>
      </c>
      <c r="C524" s="23">
        <v>200</v>
      </c>
      <c r="D524" s="23">
        <v>20</v>
      </c>
      <c r="E524" s="24">
        <f t="shared" si="31"/>
        <v>10</v>
      </c>
      <c r="F524" s="23">
        <v>5</v>
      </c>
      <c r="G524" s="57">
        <f t="shared" si="30"/>
        <v>2.5</v>
      </c>
      <c r="H524" s="23">
        <v>1</v>
      </c>
      <c r="I524" s="24">
        <f t="shared" si="32"/>
        <v>20</v>
      </c>
      <c r="J524" s="21"/>
      <c r="K524" s="21"/>
      <c r="L524" s="21"/>
      <c r="M524" s="21"/>
      <c r="N524" s="26"/>
    </row>
    <row r="525" spans="1:14" ht="16.5">
      <c r="A525" s="77">
        <v>12</v>
      </c>
      <c r="B525" s="69" t="s">
        <v>207</v>
      </c>
      <c r="C525" s="23">
        <v>133</v>
      </c>
      <c r="D525" s="23">
        <v>100</v>
      </c>
      <c r="E525" s="24">
        <f t="shared" si="31"/>
        <v>75.18796992481202</v>
      </c>
      <c r="F525" s="23">
        <v>1</v>
      </c>
      <c r="G525" s="57">
        <f t="shared" si="30"/>
        <v>0.7518796992481203</v>
      </c>
      <c r="H525" s="23">
        <v>1</v>
      </c>
      <c r="I525" s="24">
        <f t="shared" si="32"/>
        <v>100</v>
      </c>
      <c r="J525" s="21"/>
      <c r="K525" s="21"/>
      <c r="L525" s="21"/>
      <c r="M525" s="21"/>
      <c r="N525" s="26"/>
    </row>
    <row r="526" spans="1:14" ht="16.5">
      <c r="A526" s="77">
        <v>13</v>
      </c>
      <c r="B526" s="69" t="s">
        <v>208</v>
      </c>
      <c r="C526" s="23">
        <v>208</v>
      </c>
      <c r="D526" s="23">
        <v>37</v>
      </c>
      <c r="E526" s="24">
        <f t="shared" si="31"/>
        <v>17.78846153846154</v>
      </c>
      <c r="F526" s="23">
        <v>3</v>
      </c>
      <c r="G526" s="57">
        <f t="shared" si="30"/>
        <v>1.4423076923076923</v>
      </c>
      <c r="H526" s="23">
        <v>1</v>
      </c>
      <c r="I526" s="24">
        <f t="shared" si="32"/>
        <v>33.33333333333333</v>
      </c>
      <c r="J526" s="21"/>
      <c r="K526" s="21"/>
      <c r="L526" s="21"/>
      <c r="M526" s="21"/>
      <c r="N526" s="26"/>
    </row>
    <row r="527" spans="1:14" ht="16.5">
      <c r="A527" s="77">
        <v>14</v>
      </c>
      <c r="B527" s="69" t="s">
        <v>209</v>
      </c>
      <c r="C527" s="23">
        <v>198</v>
      </c>
      <c r="D527" s="23">
        <v>39</v>
      </c>
      <c r="E527" s="24">
        <f t="shared" si="31"/>
        <v>19.696969696969695</v>
      </c>
      <c r="F527" s="23">
        <v>4</v>
      </c>
      <c r="G527" s="57">
        <f t="shared" si="30"/>
        <v>2.0202020202020203</v>
      </c>
      <c r="H527" s="23">
        <v>1</v>
      </c>
      <c r="I527" s="24">
        <f t="shared" si="32"/>
        <v>25</v>
      </c>
      <c r="J527" s="21"/>
      <c r="K527" s="21"/>
      <c r="L527" s="21"/>
      <c r="M527" s="21"/>
      <c r="N527" s="26"/>
    </row>
    <row r="528" spans="1:14" ht="16.5">
      <c r="A528" s="77">
        <v>15</v>
      </c>
      <c r="B528" s="69" t="s">
        <v>210</v>
      </c>
      <c r="C528" s="23">
        <v>94</v>
      </c>
      <c r="D528" s="23">
        <v>6</v>
      </c>
      <c r="E528" s="24">
        <f t="shared" si="31"/>
        <v>6.382978723404255</v>
      </c>
      <c r="F528" s="23">
        <v>1</v>
      </c>
      <c r="G528" s="57">
        <f t="shared" si="30"/>
        <v>1.0638297872340425</v>
      </c>
      <c r="H528" s="23">
        <v>1</v>
      </c>
      <c r="I528" s="24">
        <f t="shared" si="32"/>
        <v>100</v>
      </c>
      <c r="J528" s="21"/>
      <c r="K528" s="21"/>
      <c r="L528" s="21"/>
      <c r="M528" s="21"/>
      <c r="N528" s="26"/>
    </row>
    <row r="529" spans="1:14" s="1" customFormat="1" ht="16.5">
      <c r="A529" s="59" t="s">
        <v>211</v>
      </c>
      <c r="B529" s="102" t="s">
        <v>483</v>
      </c>
      <c r="C529" s="103">
        <f>SUM(C530:C554)</f>
        <v>4666</v>
      </c>
      <c r="D529" s="103">
        <f>SUM(D530:D554)</f>
        <v>2118</v>
      </c>
      <c r="E529" s="20">
        <f t="shared" si="31"/>
        <v>45.39219888555508</v>
      </c>
      <c r="F529" s="103">
        <f>SUM(F530:F554)</f>
        <v>47</v>
      </c>
      <c r="G529" s="193">
        <f t="shared" si="30"/>
        <v>1.00728675525075</v>
      </c>
      <c r="H529" s="103">
        <f>SUM(H530:H554)</f>
        <v>25</v>
      </c>
      <c r="I529" s="20">
        <f t="shared" si="32"/>
        <v>53.191489361702125</v>
      </c>
      <c r="J529" s="104"/>
      <c r="K529" s="104"/>
      <c r="L529" s="104"/>
      <c r="M529" s="104"/>
      <c r="N529" s="104"/>
    </row>
    <row r="530" spans="1:14" ht="16.5">
      <c r="A530" s="21">
        <v>1</v>
      </c>
      <c r="B530" s="105" t="s">
        <v>868</v>
      </c>
      <c r="C530" s="106">
        <v>291</v>
      </c>
      <c r="D530" s="106">
        <v>90</v>
      </c>
      <c r="E530" s="24">
        <f t="shared" si="31"/>
        <v>30.927835051546392</v>
      </c>
      <c r="F530" s="196">
        <v>0</v>
      </c>
      <c r="G530" s="57">
        <f t="shared" si="30"/>
        <v>0</v>
      </c>
      <c r="H530" s="23">
        <v>0</v>
      </c>
      <c r="I530" s="24">
        <v>0</v>
      </c>
      <c r="J530" s="26"/>
      <c r="K530" s="26"/>
      <c r="L530" s="26"/>
      <c r="M530" s="26"/>
      <c r="N530" s="26"/>
    </row>
    <row r="531" spans="1:14" ht="16.5">
      <c r="A531" s="21">
        <v>2</v>
      </c>
      <c r="B531" s="105" t="s">
        <v>869</v>
      </c>
      <c r="C531" s="106">
        <v>185</v>
      </c>
      <c r="D531" s="106">
        <v>160</v>
      </c>
      <c r="E531" s="24">
        <f t="shared" si="31"/>
        <v>86.48648648648648</v>
      </c>
      <c r="F531" s="196">
        <v>0</v>
      </c>
      <c r="G531" s="57">
        <f t="shared" si="30"/>
        <v>0</v>
      </c>
      <c r="H531" s="23">
        <v>0</v>
      </c>
      <c r="I531" s="24">
        <v>0</v>
      </c>
      <c r="J531" s="26"/>
      <c r="K531" s="26"/>
      <c r="L531" s="26"/>
      <c r="M531" s="26"/>
      <c r="N531" s="26"/>
    </row>
    <row r="532" spans="1:14" ht="16.5">
      <c r="A532" s="21">
        <v>3</v>
      </c>
      <c r="B532" s="105" t="s">
        <v>870</v>
      </c>
      <c r="C532" s="106">
        <v>325</v>
      </c>
      <c r="D532" s="106">
        <v>206</v>
      </c>
      <c r="E532" s="24">
        <f t="shared" si="31"/>
        <v>63.38461538461539</v>
      </c>
      <c r="F532" s="196">
        <v>4</v>
      </c>
      <c r="G532" s="57">
        <f t="shared" si="30"/>
        <v>1.2307692307692308</v>
      </c>
      <c r="H532" s="23">
        <v>3</v>
      </c>
      <c r="I532" s="24">
        <f aca="true" t="shared" si="33" ref="I532:I555">H532/F532*100</f>
        <v>75</v>
      </c>
      <c r="J532" s="26"/>
      <c r="K532" s="26"/>
      <c r="L532" s="26"/>
      <c r="M532" s="26"/>
      <c r="N532" s="26"/>
    </row>
    <row r="533" spans="1:14" ht="16.5">
      <c r="A533" s="21">
        <v>4</v>
      </c>
      <c r="B533" s="105" t="s">
        <v>871</v>
      </c>
      <c r="C533" s="106">
        <v>238</v>
      </c>
      <c r="D533" s="106">
        <v>40</v>
      </c>
      <c r="E533" s="24">
        <f t="shared" si="31"/>
        <v>16.80672268907563</v>
      </c>
      <c r="F533" s="196">
        <v>1</v>
      </c>
      <c r="G533" s="57">
        <f t="shared" si="30"/>
        <v>0.42016806722689076</v>
      </c>
      <c r="H533" s="23">
        <v>1</v>
      </c>
      <c r="I533" s="24">
        <f t="shared" si="33"/>
        <v>100</v>
      </c>
      <c r="J533" s="26"/>
      <c r="K533" s="26"/>
      <c r="L533" s="26"/>
      <c r="M533" s="26"/>
      <c r="N533" s="26"/>
    </row>
    <row r="534" spans="1:14" ht="16.5">
      <c r="A534" s="21">
        <v>5</v>
      </c>
      <c r="B534" s="105" t="s">
        <v>872</v>
      </c>
      <c r="C534" s="106">
        <v>126</v>
      </c>
      <c r="D534" s="106">
        <v>4</v>
      </c>
      <c r="E534" s="24">
        <f t="shared" si="31"/>
        <v>3.1746031746031744</v>
      </c>
      <c r="F534" s="196">
        <v>1</v>
      </c>
      <c r="G534" s="57">
        <f t="shared" si="30"/>
        <v>0.7936507936507936</v>
      </c>
      <c r="H534" s="23">
        <v>1</v>
      </c>
      <c r="I534" s="24">
        <f t="shared" si="33"/>
        <v>100</v>
      </c>
      <c r="J534" s="26"/>
      <c r="K534" s="26"/>
      <c r="L534" s="26"/>
      <c r="M534" s="26"/>
      <c r="N534" s="26"/>
    </row>
    <row r="535" spans="1:14" ht="16.5">
      <c r="A535" s="21">
        <v>6</v>
      </c>
      <c r="B535" s="105" t="s">
        <v>873</v>
      </c>
      <c r="C535" s="106">
        <v>177</v>
      </c>
      <c r="D535" s="106">
        <v>110</v>
      </c>
      <c r="E535" s="24">
        <f t="shared" si="31"/>
        <v>62.14689265536724</v>
      </c>
      <c r="F535" s="196">
        <v>3</v>
      </c>
      <c r="G535" s="57">
        <f t="shared" si="30"/>
        <v>1.694915254237288</v>
      </c>
      <c r="H535" s="23">
        <v>2</v>
      </c>
      <c r="I535" s="24">
        <f t="shared" si="33"/>
        <v>66.66666666666666</v>
      </c>
      <c r="J535" s="26"/>
      <c r="K535" s="26"/>
      <c r="L535" s="26"/>
      <c r="M535" s="26"/>
      <c r="N535" s="26"/>
    </row>
    <row r="536" spans="1:14" ht="16.5">
      <c r="A536" s="21">
        <v>7</v>
      </c>
      <c r="B536" s="105" t="s">
        <v>874</v>
      </c>
      <c r="C536" s="106">
        <v>108</v>
      </c>
      <c r="D536" s="106">
        <v>52</v>
      </c>
      <c r="E536" s="24">
        <f t="shared" si="31"/>
        <v>48.148148148148145</v>
      </c>
      <c r="F536" s="196">
        <v>1</v>
      </c>
      <c r="G536" s="57">
        <f t="shared" si="30"/>
        <v>0.9259259259259258</v>
      </c>
      <c r="H536" s="23">
        <v>0</v>
      </c>
      <c r="I536" s="24">
        <f t="shared" si="33"/>
        <v>0</v>
      </c>
      <c r="J536" s="26"/>
      <c r="K536" s="26"/>
      <c r="L536" s="26"/>
      <c r="M536" s="26"/>
      <c r="N536" s="26"/>
    </row>
    <row r="537" spans="1:14" ht="16.5">
      <c r="A537" s="21">
        <v>8</v>
      </c>
      <c r="B537" s="105" t="s">
        <v>875</v>
      </c>
      <c r="C537" s="106">
        <v>133</v>
      </c>
      <c r="D537" s="106">
        <v>105</v>
      </c>
      <c r="E537" s="24">
        <f t="shared" si="31"/>
        <v>78.94736842105263</v>
      </c>
      <c r="F537" s="196">
        <v>0</v>
      </c>
      <c r="G537" s="57">
        <f aca="true" t="shared" si="34" ref="G537:G600">F537/C537*100</f>
        <v>0</v>
      </c>
      <c r="H537" s="23">
        <v>0</v>
      </c>
      <c r="I537" s="24">
        <v>0</v>
      </c>
      <c r="J537" s="26"/>
      <c r="K537" s="26"/>
      <c r="L537" s="26"/>
      <c r="M537" s="26"/>
      <c r="N537" s="26"/>
    </row>
    <row r="538" spans="1:14" ht="16.5">
      <c r="A538" s="21">
        <v>9</v>
      </c>
      <c r="B538" s="105" t="s">
        <v>876</v>
      </c>
      <c r="C538" s="106">
        <v>110</v>
      </c>
      <c r="D538" s="106">
        <v>94</v>
      </c>
      <c r="E538" s="24">
        <f t="shared" si="31"/>
        <v>85.45454545454545</v>
      </c>
      <c r="F538" s="196">
        <v>3</v>
      </c>
      <c r="G538" s="57">
        <f t="shared" si="34"/>
        <v>2.727272727272727</v>
      </c>
      <c r="H538" s="23">
        <v>1</v>
      </c>
      <c r="I538" s="24">
        <f t="shared" si="33"/>
        <v>33.33333333333333</v>
      </c>
      <c r="J538" s="26"/>
      <c r="K538" s="26"/>
      <c r="L538" s="26"/>
      <c r="M538" s="26"/>
      <c r="N538" s="26"/>
    </row>
    <row r="539" spans="1:14" ht="16.5">
      <c r="A539" s="21">
        <v>10</v>
      </c>
      <c r="B539" s="105" t="s">
        <v>877</v>
      </c>
      <c r="C539" s="106">
        <v>280</v>
      </c>
      <c r="D539" s="106">
        <v>85</v>
      </c>
      <c r="E539" s="24">
        <f t="shared" si="31"/>
        <v>30.357142857142854</v>
      </c>
      <c r="F539" s="196">
        <v>5</v>
      </c>
      <c r="G539" s="57">
        <f t="shared" si="34"/>
        <v>1.7857142857142856</v>
      </c>
      <c r="H539" s="23">
        <v>1</v>
      </c>
      <c r="I539" s="24">
        <f t="shared" si="33"/>
        <v>20</v>
      </c>
      <c r="J539" s="26"/>
      <c r="K539" s="26"/>
      <c r="L539" s="26"/>
      <c r="M539" s="26"/>
      <c r="N539" s="26"/>
    </row>
    <row r="540" spans="1:14" ht="16.5">
      <c r="A540" s="21">
        <v>11</v>
      </c>
      <c r="B540" s="105" t="s">
        <v>854</v>
      </c>
      <c r="C540" s="106">
        <v>170</v>
      </c>
      <c r="D540" s="106">
        <v>95</v>
      </c>
      <c r="E540" s="24">
        <f t="shared" si="31"/>
        <v>55.88235294117647</v>
      </c>
      <c r="F540" s="196">
        <v>2</v>
      </c>
      <c r="G540" s="57">
        <f t="shared" si="34"/>
        <v>1.1764705882352942</v>
      </c>
      <c r="H540" s="23">
        <v>1</v>
      </c>
      <c r="I540" s="24">
        <f t="shared" si="33"/>
        <v>50</v>
      </c>
      <c r="J540" s="26"/>
      <c r="K540" s="26"/>
      <c r="L540" s="26"/>
      <c r="M540" s="26"/>
      <c r="N540" s="26"/>
    </row>
    <row r="541" spans="1:14" ht="16.5">
      <c r="A541" s="21">
        <v>12</v>
      </c>
      <c r="B541" s="105" t="s">
        <v>878</v>
      </c>
      <c r="C541" s="106">
        <v>167</v>
      </c>
      <c r="D541" s="106">
        <v>15</v>
      </c>
      <c r="E541" s="24">
        <f t="shared" si="31"/>
        <v>8.982035928143713</v>
      </c>
      <c r="F541" s="196">
        <v>0</v>
      </c>
      <c r="G541" s="57">
        <f t="shared" si="34"/>
        <v>0</v>
      </c>
      <c r="H541" s="23">
        <v>0</v>
      </c>
      <c r="I541" s="24">
        <v>0</v>
      </c>
      <c r="J541" s="26"/>
      <c r="K541" s="26"/>
      <c r="L541" s="26"/>
      <c r="M541" s="26"/>
      <c r="N541" s="26"/>
    </row>
    <row r="542" spans="1:14" ht="16.5">
      <c r="A542" s="21">
        <v>13</v>
      </c>
      <c r="B542" s="105" t="s">
        <v>879</v>
      </c>
      <c r="C542" s="106">
        <v>112</v>
      </c>
      <c r="D542" s="106">
        <v>3</v>
      </c>
      <c r="E542" s="24">
        <f t="shared" si="31"/>
        <v>2.6785714285714284</v>
      </c>
      <c r="F542" s="196">
        <v>0</v>
      </c>
      <c r="G542" s="57">
        <f t="shared" si="34"/>
        <v>0</v>
      </c>
      <c r="H542" s="23">
        <v>0</v>
      </c>
      <c r="I542" s="24">
        <v>0</v>
      </c>
      <c r="J542" s="26"/>
      <c r="K542" s="26"/>
      <c r="L542" s="26"/>
      <c r="M542" s="26"/>
      <c r="N542" s="26"/>
    </row>
    <row r="543" spans="1:14" ht="16.5">
      <c r="A543" s="21">
        <v>14</v>
      </c>
      <c r="B543" s="105" t="s">
        <v>880</v>
      </c>
      <c r="C543" s="106">
        <v>191</v>
      </c>
      <c r="D543" s="106">
        <v>165</v>
      </c>
      <c r="E543" s="24">
        <f t="shared" si="31"/>
        <v>86.38743455497382</v>
      </c>
      <c r="F543" s="196">
        <v>3</v>
      </c>
      <c r="G543" s="57">
        <f t="shared" si="34"/>
        <v>1.5706806282722512</v>
      </c>
      <c r="H543" s="23">
        <v>1</v>
      </c>
      <c r="I543" s="24">
        <f t="shared" si="33"/>
        <v>33.33333333333333</v>
      </c>
      <c r="J543" s="26"/>
      <c r="K543" s="26"/>
      <c r="L543" s="26"/>
      <c r="M543" s="26"/>
      <c r="N543" s="26"/>
    </row>
    <row r="544" spans="1:14" ht="16.5">
      <c r="A544" s="21">
        <v>15</v>
      </c>
      <c r="B544" s="105" t="s">
        <v>881</v>
      </c>
      <c r="C544" s="106">
        <v>300</v>
      </c>
      <c r="D544" s="106">
        <v>180</v>
      </c>
      <c r="E544" s="24">
        <f t="shared" si="31"/>
        <v>60</v>
      </c>
      <c r="F544" s="196">
        <v>5</v>
      </c>
      <c r="G544" s="57">
        <f t="shared" si="34"/>
        <v>1.6666666666666667</v>
      </c>
      <c r="H544" s="23">
        <v>3</v>
      </c>
      <c r="I544" s="24">
        <f t="shared" si="33"/>
        <v>60</v>
      </c>
      <c r="J544" s="26"/>
      <c r="K544" s="26"/>
      <c r="L544" s="26"/>
      <c r="M544" s="26"/>
      <c r="N544" s="26"/>
    </row>
    <row r="545" spans="1:14" ht="16.5">
      <c r="A545" s="21">
        <v>16</v>
      </c>
      <c r="B545" s="105" t="s">
        <v>882</v>
      </c>
      <c r="C545" s="106">
        <v>210</v>
      </c>
      <c r="D545" s="106">
        <v>165</v>
      </c>
      <c r="E545" s="24">
        <f t="shared" si="31"/>
        <v>78.57142857142857</v>
      </c>
      <c r="F545" s="196">
        <v>3</v>
      </c>
      <c r="G545" s="57">
        <f t="shared" si="34"/>
        <v>1.4285714285714286</v>
      </c>
      <c r="H545" s="23">
        <v>1</v>
      </c>
      <c r="I545" s="24">
        <f t="shared" si="33"/>
        <v>33.33333333333333</v>
      </c>
      <c r="J545" s="26"/>
      <c r="K545" s="26"/>
      <c r="L545" s="26"/>
      <c r="M545" s="26"/>
      <c r="N545" s="26"/>
    </row>
    <row r="546" spans="1:14" ht="16.5">
      <c r="A546" s="21">
        <v>17</v>
      </c>
      <c r="B546" s="105" t="s">
        <v>883</v>
      </c>
      <c r="C546" s="106">
        <v>120</v>
      </c>
      <c r="D546" s="106">
        <v>2</v>
      </c>
      <c r="E546" s="24">
        <f t="shared" si="31"/>
        <v>1.6666666666666667</v>
      </c>
      <c r="F546" s="196">
        <v>1</v>
      </c>
      <c r="G546" s="57">
        <f t="shared" si="34"/>
        <v>0.8333333333333334</v>
      </c>
      <c r="H546" s="23">
        <v>0</v>
      </c>
      <c r="I546" s="24">
        <f t="shared" si="33"/>
        <v>0</v>
      </c>
      <c r="J546" s="26"/>
      <c r="K546" s="26"/>
      <c r="L546" s="26"/>
      <c r="M546" s="26"/>
      <c r="N546" s="26"/>
    </row>
    <row r="547" spans="1:14" ht="16.5">
      <c r="A547" s="21">
        <v>18</v>
      </c>
      <c r="B547" s="105" t="s">
        <v>884</v>
      </c>
      <c r="C547" s="106">
        <v>195</v>
      </c>
      <c r="D547" s="106">
        <v>88</v>
      </c>
      <c r="E547" s="24">
        <f t="shared" si="31"/>
        <v>45.12820512820513</v>
      </c>
      <c r="F547" s="196">
        <v>1</v>
      </c>
      <c r="G547" s="57">
        <f t="shared" si="34"/>
        <v>0.5128205128205128</v>
      </c>
      <c r="H547" s="23">
        <v>1</v>
      </c>
      <c r="I547" s="24">
        <f t="shared" si="33"/>
        <v>100</v>
      </c>
      <c r="J547" s="26"/>
      <c r="K547" s="26"/>
      <c r="L547" s="26"/>
      <c r="M547" s="26"/>
      <c r="N547" s="26"/>
    </row>
    <row r="548" spans="1:14" ht="16.5">
      <c r="A548" s="21">
        <v>19</v>
      </c>
      <c r="B548" s="105" t="s">
        <v>807</v>
      </c>
      <c r="C548" s="106">
        <v>101</v>
      </c>
      <c r="D548" s="106">
        <v>2</v>
      </c>
      <c r="E548" s="24">
        <f t="shared" si="31"/>
        <v>1.9801980198019802</v>
      </c>
      <c r="F548" s="196">
        <v>0</v>
      </c>
      <c r="G548" s="57">
        <f t="shared" si="34"/>
        <v>0</v>
      </c>
      <c r="H548" s="29">
        <v>0</v>
      </c>
      <c r="I548" s="24">
        <v>0</v>
      </c>
      <c r="J548" s="26"/>
      <c r="K548" s="26"/>
      <c r="L548" s="26"/>
      <c r="M548" s="26"/>
      <c r="N548" s="26"/>
    </row>
    <row r="549" spans="1:14" ht="16.5">
      <c r="A549" s="21">
        <v>20</v>
      </c>
      <c r="B549" s="105" t="s">
        <v>885</v>
      </c>
      <c r="C549" s="106">
        <v>126</v>
      </c>
      <c r="D549" s="106">
        <v>2</v>
      </c>
      <c r="E549" s="24">
        <f t="shared" si="31"/>
        <v>1.5873015873015872</v>
      </c>
      <c r="F549" s="196">
        <v>1</v>
      </c>
      <c r="G549" s="57">
        <f t="shared" si="34"/>
        <v>0.7936507936507936</v>
      </c>
      <c r="H549" s="29">
        <v>0</v>
      </c>
      <c r="I549" s="24">
        <f t="shared" si="33"/>
        <v>0</v>
      </c>
      <c r="J549" s="26"/>
      <c r="K549" s="26"/>
      <c r="L549" s="26"/>
      <c r="M549" s="26"/>
      <c r="N549" s="26"/>
    </row>
    <row r="550" spans="1:14" ht="16.5">
      <c r="A550" s="21">
        <v>21</v>
      </c>
      <c r="B550" s="105" t="s">
        <v>886</v>
      </c>
      <c r="C550" s="106">
        <v>104</v>
      </c>
      <c r="D550" s="106">
        <v>29</v>
      </c>
      <c r="E550" s="24">
        <f t="shared" si="31"/>
        <v>27.884615384615387</v>
      </c>
      <c r="F550" s="196">
        <v>1</v>
      </c>
      <c r="G550" s="57">
        <f t="shared" si="34"/>
        <v>0.9615384615384616</v>
      </c>
      <c r="H550" s="29">
        <v>1</v>
      </c>
      <c r="I550" s="24">
        <f t="shared" si="33"/>
        <v>100</v>
      </c>
      <c r="J550" s="26"/>
      <c r="K550" s="26"/>
      <c r="L550" s="26"/>
      <c r="M550" s="26"/>
      <c r="N550" s="26"/>
    </row>
    <row r="551" spans="1:14" ht="16.5">
      <c r="A551" s="21">
        <v>22</v>
      </c>
      <c r="B551" s="105" t="s">
        <v>887</v>
      </c>
      <c r="C551" s="106">
        <v>142</v>
      </c>
      <c r="D551" s="106">
        <v>30</v>
      </c>
      <c r="E551" s="24">
        <f t="shared" si="31"/>
        <v>21.12676056338028</v>
      </c>
      <c r="F551" s="196">
        <v>2</v>
      </c>
      <c r="G551" s="57">
        <f t="shared" si="34"/>
        <v>1.4084507042253522</v>
      </c>
      <c r="H551" s="29">
        <v>0</v>
      </c>
      <c r="I551" s="24">
        <f t="shared" si="33"/>
        <v>0</v>
      </c>
      <c r="J551" s="26"/>
      <c r="K551" s="26"/>
      <c r="L551" s="26"/>
      <c r="M551" s="26"/>
      <c r="N551" s="26"/>
    </row>
    <row r="552" spans="1:14" ht="16.5">
      <c r="A552" s="21">
        <v>23</v>
      </c>
      <c r="B552" s="105" t="s">
        <v>888</v>
      </c>
      <c r="C552" s="106">
        <v>270</v>
      </c>
      <c r="D552" s="106">
        <v>205</v>
      </c>
      <c r="E552" s="24">
        <f t="shared" si="31"/>
        <v>75.92592592592592</v>
      </c>
      <c r="F552" s="196">
        <v>4</v>
      </c>
      <c r="G552" s="57">
        <f t="shared" si="34"/>
        <v>1.4814814814814816</v>
      </c>
      <c r="H552" s="29">
        <v>4</v>
      </c>
      <c r="I552" s="24">
        <f t="shared" si="33"/>
        <v>100</v>
      </c>
      <c r="J552" s="26"/>
      <c r="K552" s="26"/>
      <c r="L552" s="26"/>
      <c r="M552" s="26"/>
      <c r="N552" s="26"/>
    </row>
    <row r="553" spans="1:14" ht="16.5">
      <c r="A553" s="21">
        <v>24</v>
      </c>
      <c r="B553" s="105" t="s">
        <v>889</v>
      </c>
      <c r="C553" s="106">
        <v>275</v>
      </c>
      <c r="D553" s="106">
        <v>180</v>
      </c>
      <c r="E553" s="24">
        <f t="shared" si="31"/>
        <v>65.45454545454545</v>
      </c>
      <c r="F553" s="196">
        <v>3</v>
      </c>
      <c r="G553" s="57">
        <f t="shared" si="34"/>
        <v>1.090909090909091</v>
      </c>
      <c r="H553" s="29">
        <v>3</v>
      </c>
      <c r="I553" s="24">
        <f t="shared" si="33"/>
        <v>100</v>
      </c>
      <c r="J553" s="26"/>
      <c r="K553" s="26"/>
      <c r="L553" s="26"/>
      <c r="M553" s="26"/>
      <c r="N553" s="26"/>
    </row>
    <row r="554" spans="1:14" ht="16.5">
      <c r="A554" s="21">
        <v>25</v>
      </c>
      <c r="B554" s="105" t="s">
        <v>890</v>
      </c>
      <c r="C554" s="106">
        <v>210</v>
      </c>
      <c r="D554" s="106">
        <v>11</v>
      </c>
      <c r="E554" s="24">
        <f t="shared" si="31"/>
        <v>5.238095238095238</v>
      </c>
      <c r="F554" s="196">
        <v>3</v>
      </c>
      <c r="G554" s="57">
        <f t="shared" si="34"/>
        <v>1.4285714285714286</v>
      </c>
      <c r="H554" s="29">
        <v>1</v>
      </c>
      <c r="I554" s="24">
        <f t="shared" si="33"/>
        <v>33.33333333333333</v>
      </c>
      <c r="J554" s="26"/>
      <c r="K554" s="26"/>
      <c r="L554" s="26"/>
      <c r="M554" s="26"/>
      <c r="N554" s="26"/>
    </row>
    <row r="555" spans="1:14" s="1" customFormat="1" ht="16.5">
      <c r="A555" s="25" t="s">
        <v>214</v>
      </c>
      <c r="B555" s="13" t="s">
        <v>484</v>
      </c>
      <c r="C555" s="67">
        <f>SUM(C556:C569)</f>
        <v>2522</v>
      </c>
      <c r="D555" s="67">
        <f>SUM(D556:D569)</f>
        <v>699</v>
      </c>
      <c r="E555" s="20">
        <f t="shared" si="31"/>
        <v>27.716098334655037</v>
      </c>
      <c r="F555" s="67">
        <f>SUM(F556:F569)</f>
        <v>42</v>
      </c>
      <c r="G555" s="193">
        <f t="shared" si="34"/>
        <v>1.6653449643140366</v>
      </c>
      <c r="H555" s="96">
        <f>SUM(H556:H569)</f>
        <v>12</v>
      </c>
      <c r="I555" s="20">
        <f t="shared" si="33"/>
        <v>28.57142857142857</v>
      </c>
      <c r="J555" s="25"/>
      <c r="K555" s="25"/>
      <c r="L555" s="25"/>
      <c r="M555" s="25"/>
      <c r="N555" s="25"/>
    </row>
    <row r="556" spans="1:14" ht="16.5">
      <c r="A556" s="26">
        <v>1</v>
      </c>
      <c r="B556" s="22" t="s">
        <v>891</v>
      </c>
      <c r="C556" s="23">
        <v>261</v>
      </c>
      <c r="D556" s="23">
        <v>32</v>
      </c>
      <c r="E556" s="24">
        <f t="shared" si="31"/>
        <v>12.260536398467432</v>
      </c>
      <c r="F556" s="23">
        <v>0</v>
      </c>
      <c r="G556" s="57">
        <f t="shared" si="34"/>
        <v>0</v>
      </c>
      <c r="H556" s="23">
        <v>0</v>
      </c>
      <c r="I556" s="24">
        <v>0</v>
      </c>
      <c r="J556" s="26"/>
      <c r="K556" s="26"/>
      <c r="L556" s="26"/>
      <c r="M556" s="26"/>
      <c r="N556" s="26"/>
    </row>
    <row r="557" spans="1:14" ht="16.5">
      <c r="A557" s="26">
        <v>2</v>
      </c>
      <c r="B557" s="22" t="s">
        <v>892</v>
      </c>
      <c r="C557" s="23">
        <v>252</v>
      </c>
      <c r="D557" s="23">
        <v>3</v>
      </c>
      <c r="E557" s="24">
        <f t="shared" si="31"/>
        <v>1.1904761904761905</v>
      </c>
      <c r="F557" s="23">
        <v>8</v>
      </c>
      <c r="G557" s="57">
        <f t="shared" si="34"/>
        <v>3.1746031746031744</v>
      </c>
      <c r="H557" s="23">
        <v>1</v>
      </c>
      <c r="I557" s="24">
        <v>13</v>
      </c>
      <c r="J557" s="26"/>
      <c r="K557" s="26"/>
      <c r="L557" s="26"/>
      <c r="M557" s="26"/>
      <c r="N557" s="26"/>
    </row>
    <row r="558" spans="1:14" ht="16.5">
      <c r="A558" s="26">
        <v>3</v>
      </c>
      <c r="B558" s="22" t="s">
        <v>893</v>
      </c>
      <c r="C558" s="23">
        <v>116</v>
      </c>
      <c r="D558" s="23">
        <v>4</v>
      </c>
      <c r="E558" s="24">
        <f t="shared" si="31"/>
        <v>3.4482758620689653</v>
      </c>
      <c r="F558" s="23">
        <v>1</v>
      </c>
      <c r="G558" s="57">
        <f t="shared" si="34"/>
        <v>0.8620689655172413</v>
      </c>
      <c r="H558" s="23">
        <v>0</v>
      </c>
      <c r="I558" s="24">
        <v>0</v>
      </c>
      <c r="J558" s="26"/>
      <c r="K558" s="26"/>
      <c r="L558" s="26"/>
      <c r="M558" s="26"/>
      <c r="N558" s="26"/>
    </row>
    <row r="559" spans="1:14" ht="16.5">
      <c r="A559" s="26">
        <v>4</v>
      </c>
      <c r="B559" s="22" t="s">
        <v>894</v>
      </c>
      <c r="C559" s="23">
        <v>114</v>
      </c>
      <c r="D559" s="23">
        <v>3</v>
      </c>
      <c r="E559" s="24">
        <f t="shared" si="31"/>
        <v>2.631578947368421</v>
      </c>
      <c r="F559" s="23">
        <v>3</v>
      </c>
      <c r="G559" s="57">
        <f t="shared" si="34"/>
        <v>2.631578947368421</v>
      </c>
      <c r="H559" s="23">
        <v>1</v>
      </c>
      <c r="I559" s="24">
        <v>33</v>
      </c>
      <c r="J559" s="26"/>
      <c r="K559" s="26"/>
      <c r="L559" s="26"/>
      <c r="M559" s="26"/>
      <c r="N559" s="26"/>
    </row>
    <row r="560" spans="1:14" ht="16.5">
      <c r="A560" s="26">
        <v>5</v>
      </c>
      <c r="B560" s="22" t="s">
        <v>895</v>
      </c>
      <c r="C560" s="23">
        <v>172</v>
      </c>
      <c r="D560" s="23">
        <v>3</v>
      </c>
      <c r="E560" s="24">
        <f t="shared" si="31"/>
        <v>1.744186046511628</v>
      </c>
      <c r="F560" s="23">
        <v>3</v>
      </c>
      <c r="G560" s="57">
        <f t="shared" si="34"/>
        <v>1.744186046511628</v>
      </c>
      <c r="H560" s="23">
        <v>1</v>
      </c>
      <c r="I560" s="24">
        <v>33</v>
      </c>
      <c r="J560" s="26"/>
      <c r="K560" s="26"/>
      <c r="L560" s="26"/>
      <c r="M560" s="26"/>
      <c r="N560" s="26"/>
    </row>
    <row r="561" spans="1:14" ht="16.5">
      <c r="A561" s="26">
        <v>6</v>
      </c>
      <c r="B561" s="22" t="s">
        <v>896</v>
      </c>
      <c r="C561" s="23">
        <v>162</v>
      </c>
      <c r="D561" s="23">
        <v>8</v>
      </c>
      <c r="E561" s="24">
        <f t="shared" si="31"/>
        <v>4.938271604938271</v>
      </c>
      <c r="F561" s="23">
        <v>5</v>
      </c>
      <c r="G561" s="57">
        <f t="shared" si="34"/>
        <v>3.0864197530864197</v>
      </c>
      <c r="H561" s="23">
        <v>2</v>
      </c>
      <c r="I561" s="24">
        <v>40</v>
      </c>
      <c r="J561" s="26"/>
      <c r="K561" s="26"/>
      <c r="L561" s="26"/>
      <c r="M561" s="26"/>
      <c r="N561" s="26"/>
    </row>
    <row r="562" spans="1:14" ht="16.5">
      <c r="A562" s="26">
        <v>7</v>
      </c>
      <c r="B562" s="22" t="s">
        <v>897</v>
      </c>
      <c r="C562" s="23">
        <v>157</v>
      </c>
      <c r="D562" s="23">
        <v>0</v>
      </c>
      <c r="E562" s="24">
        <f t="shared" si="31"/>
        <v>0</v>
      </c>
      <c r="F562" s="23">
        <v>4</v>
      </c>
      <c r="G562" s="57">
        <f t="shared" si="34"/>
        <v>2.547770700636943</v>
      </c>
      <c r="H562" s="23">
        <v>0</v>
      </c>
      <c r="I562" s="24">
        <v>0</v>
      </c>
      <c r="J562" s="26"/>
      <c r="K562" s="26"/>
      <c r="L562" s="26"/>
      <c r="M562" s="26"/>
      <c r="N562" s="26"/>
    </row>
    <row r="563" spans="1:14" ht="16.5">
      <c r="A563" s="26">
        <v>8</v>
      </c>
      <c r="B563" s="22" t="s">
        <v>898</v>
      </c>
      <c r="C563" s="23">
        <v>143</v>
      </c>
      <c r="D563" s="23">
        <v>3</v>
      </c>
      <c r="E563" s="24">
        <f t="shared" si="31"/>
        <v>2.097902097902098</v>
      </c>
      <c r="F563" s="23">
        <v>7</v>
      </c>
      <c r="G563" s="57">
        <f t="shared" si="34"/>
        <v>4.895104895104895</v>
      </c>
      <c r="H563" s="23">
        <v>0</v>
      </c>
      <c r="I563" s="24">
        <v>0</v>
      </c>
      <c r="J563" s="26"/>
      <c r="K563" s="26"/>
      <c r="L563" s="26"/>
      <c r="M563" s="26"/>
      <c r="N563" s="26"/>
    </row>
    <row r="564" spans="1:14" ht="16.5">
      <c r="A564" s="26">
        <v>9</v>
      </c>
      <c r="B564" s="22" t="s">
        <v>899</v>
      </c>
      <c r="C564" s="23">
        <v>201</v>
      </c>
      <c r="D564" s="23">
        <v>5</v>
      </c>
      <c r="E564" s="24">
        <f t="shared" si="31"/>
        <v>2.4875621890547266</v>
      </c>
      <c r="F564" s="23">
        <v>3</v>
      </c>
      <c r="G564" s="57">
        <f t="shared" si="34"/>
        <v>1.4925373134328357</v>
      </c>
      <c r="H564" s="23">
        <v>1</v>
      </c>
      <c r="I564" s="24">
        <v>33</v>
      </c>
      <c r="J564" s="26"/>
      <c r="K564" s="26"/>
      <c r="L564" s="26"/>
      <c r="M564" s="26"/>
      <c r="N564" s="26"/>
    </row>
    <row r="565" spans="1:14" ht="16.5">
      <c r="A565" s="26">
        <v>10</v>
      </c>
      <c r="B565" s="22" t="s">
        <v>900</v>
      </c>
      <c r="C565" s="23">
        <v>187</v>
      </c>
      <c r="D565" s="23">
        <v>22</v>
      </c>
      <c r="E565" s="24">
        <f t="shared" si="31"/>
        <v>11.76470588235294</v>
      </c>
      <c r="F565" s="23">
        <v>0</v>
      </c>
      <c r="G565" s="57">
        <f t="shared" si="34"/>
        <v>0</v>
      </c>
      <c r="H565" s="23">
        <v>0</v>
      </c>
      <c r="I565" s="24">
        <v>0</v>
      </c>
      <c r="J565" s="26"/>
      <c r="K565" s="26"/>
      <c r="L565" s="26"/>
      <c r="M565" s="26"/>
      <c r="N565" s="26"/>
    </row>
    <row r="566" spans="1:14" ht="16.5">
      <c r="A566" s="26">
        <v>11</v>
      </c>
      <c r="B566" s="22" t="s">
        <v>901</v>
      </c>
      <c r="C566" s="23">
        <v>258</v>
      </c>
      <c r="D566" s="23">
        <v>258</v>
      </c>
      <c r="E566" s="24">
        <f t="shared" si="31"/>
        <v>100</v>
      </c>
      <c r="F566" s="23">
        <v>2</v>
      </c>
      <c r="G566" s="57">
        <f t="shared" si="34"/>
        <v>0.7751937984496124</v>
      </c>
      <c r="H566" s="23">
        <v>2</v>
      </c>
      <c r="I566" s="24">
        <v>100</v>
      </c>
      <c r="J566" s="26"/>
      <c r="K566" s="26"/>
      <c r="L566" s="26"/>
      <c r="M566" s="26"/>
      <c r="N566" s="26"/>
    </row>
    <row r="567" spans="1:14" ht="16.5">
      <c r="A567" s="26">
        <v>12</v>
      </c>
      <c r="B567" s="22" t="s">
        <v>902</v>
      </c>
      <c r="C567" s="23">
        <v>143</v>
      </c>
      <c r="D567" s="23">
        <v>143</v>
      </c>
      <c r="E567" s="24">
        <f t="shared" si="31"/>
        <v>100</v>
      </c>
      <c r="F567" s="23">
        <v>1</v>
      </c>
      <c r="G567" s="57">
        <f t="shared" si="34"/>
        <v>0.6993006993006993</v>
      </c>
      <c r="H567" s="23">
        <v>1</v>
      </c>
      <c r="I567" s="24">
        <v>100</v>
      </c>
      <c r="J567" s="26"/>
      <c r="K567" s="26"/>
      <c r="L567" s="26"/>
      <c r="M567" s="26"/>
      <c r="N567" s="26"/>
    </row>
    <row r="568" spans="1:14" ht="19.5" customHeight="1">
      <c r="A568" s="26">
        <v>13</v>
      </c>
      <c r="B568" s="22" t="s">
        <v>903</v>
      </c>
      <c r="C568" s="23">
        <v>151</v>
      </c>
      <c r="D568" s="23">
        <v>127</v>
      </c>
      <c r="E568" s="24">
        <f t="shared" si="31"/>
        <v>84.10596026490066</v>
      </c>
      <c r="F568" s="23">
        <v>2</v>
      </c>
      <c r="G568" s="57">
        <f t="shared" si="34"/>
        <v>1.3245033112582782</v>
      </c>
      <c r="H568" s="23">
        <v>2</v>
      </c>
      <c r="I568" s="24">
        <v>100</v>
      </c>
      <c r="J568" s="26"/>
      <c r="K568" s="26"/>
      <c r="L568" s="26"/>
      <c r="M568" s="26"/>
      <c r="N568" s="26"/>
    </row>
    <row r="569" spans="1:14" ht="16.5">
      <c r="A569" s="26">
        <v>14</v>
      </c>
      <c r="B569" s="22" t="s">
        <v>904</v>
      </c>
      <c r="C569" s="23">
        <v>205</v>
      </c>
      <c r="D569" s="23">
        <v>88</v>
      </c>
      <c r="E569" s="24">
        <f t="shared" si="31"/>
        <v>42.926829268292686</v>
      </c>
      <c r="F569" s="23">
        <v>3</v>
      </c>
      <c r="G569" s="57">
        <f t="shared" si="34"/>
        <v>1.4634146341463417</v>
      </c>
      <c r="H569" s="23">
        <v>1</v>
      </c>
      <c r="I569" s="24">
        <v>33.33</v>
      </c>
      <c r="J569" s="26"/>
      <c r="K569" s="26"/>
      <c r="L569" s="26"/>
      <c r="M569" s="26"/>
      <c r="N569" s="26"/>
    </row>
    <row r="570" spans="1:14" s="1" customFormat="1" ht="16.5">
      <c r="A570" s="25" t="s">
        <v>216</v>
      </c>
      <c r="B570" s="13" t="s">
        <v>217</v>
      </c>
      <c r="C570" s="67">
        <f>SUM(C571:C589)</f>
        <v>4027</v>
      </c>
      <c r="D570" s="67">
        <f>SUM(D571:D589)</f>
        <v>1034</v>
      </c>
      <c r="E570" s="20">
        <f t="shared" si="31"/>
        <v>25.67668239384157</v>
      </c>
      <c r="F570" s="67">
        <f>SUM(F571:F589)</f>
        <v>30</v>
      </c>
      <c r="G570" s="193">
        <f t="shared" si="34"/>
        <v>0.7449714427613608</v>
      </c>
      <c r="H570" s="67">
        <f>SUM(H571:H589)</f>
        <v>12</v>
      </c>
      <c r="I570" s="68">
        <v>40</v>
      </c>
      <c r="J570" s="25"/>
      <c r="K570" s="25"/>
      <c r="L570" s="25"/>
      <c r="M570" s="25"/>
      <c r="N570" s="25" t="s">
        <v>21</v>
      </c>
    </row>
    <row r="571" spans="1:14" ht="33">
      <c r="A571" s="21">
        <v>1</v>
      </c>
      <c r="B571" s="22" t="s">
        <v>905</v>
      </c>
      <c r="C571" s="23">
        <v>230</v>
      </c>
      <c r="D571" s="23">
        <v>30</v>
      </c>
      <c r="E571" s="24">
        <f t="shared" si="31"/>
        <v>13.043478260869565</v>
      </c>
      <c r="F571" s="23">
        <v>0</v>
      </c>
      <c r="G571" s="57">
        <f t="shared" si="34"/>
        <v>0</v>
      </c>
      <c r="H571" s="23">
        <v>0</v>
      </c>
      <c r="I571" s="24">
        <v>0</v>
      </c>
      <c r="J571" s="21"/>
      <c r="K571" s="26"/>
      <c r="L571" s="26"/>
      <c r="M571" s="26"/>
      <c r="N571" s="26"/>
    </row>
    <row r="572" spans="1:14" ht="16.5">
      <c r="A572" s="21">
        <v>2</v>
      </c>
      <c r="B572" s="22" t="s">
        <v>906</v>
      </c>
      <c r="C572" s="23">
        <v>246</v>
      </c>
      <c r="D572" s="23">
        <v>28</v>
      </c>
      <c r="E572" s="24">
        <f t="shared" si="31"/>
        <v>11.38211382113821</v>
      </c>
      <c r="F572" s="23">
        <v>3</v>
      </c>
      <c r="G572" s="57">
        <f t="shared" si="34"/>
        <v>1.2195121951219512</v>
      </c>
      <c r="H572" s="23">
        <v>0</v>
      </c>
      <c r="I572" s="24">
        <v>0</v>
      </c>
      <c r="J572" s="21"/>
      <c r="K572" s="26"/>
      <c r="L572" s="26"/>
      <c r="M572" s="26"/>
      <c r="N572" s="26"/>
    </row>
    <row r="573" spans="1:14" ht="23.25" customHeight="1">
      <c r="A573" s="21">
        <v>3</v>
      </c>
      <c r="B573" s="22" t="s">
        <v>907</v>
      </c>
      <c r="C573" s="23">
        <v>228</v>
      </c>
      <c r="D573" s="23">
        <v>20</v>
      </c>
      <c r="E573" s="24">
        <f t="shared" si="31"/>
        <v>8.771929824561402</v>
      </c>
      <c r="F573" s="23">
        <v>7</v>
      </c>
      <c r="G573" s="57">
        <f t="shared" si="34"/>
        <v>3.070175438596491</v>
      </c>
      <c r="H573" s="23">
        <v>0</v>
      </c>
      <c r="I573" s="24">
        <v>0</v>
      </c>
      <c r="J573" s="21"/>
      <c r="K573" s="26"/>
      <c r="L573" s="26"/>
      <c r="M573" s="26"/>
      <c r="N573" s="26"/>
    </row>
    <row r="574" spans="1:14" ht="16.5">
      <c r="A574" s="21">
        <v>4</v>
      </c>
      <c r="B574" s="22" t="s">
        <v>908</v>
      </c>
      <c r="C574" s="23">
        <v>272</v>
      </c>
      <c r="D574" s="23">
        <v>25</v>
      </c>
      <c r="E574" s="24">
        <f t="shared" si="31"/>
        <v>9.191176470588236</v>
      </c>
      <c r="F574" s="23">
        <v>4</v>
      </c>
      <c r="G574" s="57">
        <f t="shared" si="34"/>
        <v>1.4705882352941175</v>
      </c>
      <c r="H574" s="23">
        <v>0</v>
      </c>
      <c r="I574" s="24">
        <v>0</v>
      </c>
      <c r="J574" s="21"/>
      <c r="K574" s="26"/>
      <c r="L574" s="26"/>
      <c r="M574" s="26"/>
      <c r="N574" s="26"/>
    </row>
    <row r="575" spans="1:14" ht="16.5">
      <c r="A575" s="21">
        <v>5</v>
      </c>
      <c r="B575" s="22" t="s">
        <v>909</v>
      </c>
      <c r="C575" s="23">
        <v>263</v>
      </c>
      <c r="D575" s="23">
        <v>25</v>
      </c>
      <c r="E575" s="24">
        <f t="shared" si="31"/>
        <v>9.505703422053232</v>
      </c>
      <c r="F575" s="23">
        <v>1</v>
      </c>
      <c r="G575" s="57">
        <f t="shared" si="34"/>
        <v>0.38022813688212925</v>
      </c>
      <c r="H575" s="23">
        <v>0</v>
      </c>
      <c r="I575" s="24">
        <v>0</v>
      </c>
      <c r="J575" s="21"/>
      <c r="K575" s="26"/>
      <c r="L575" s="26"/>
      <c r="M575" s="26"/>
      <c r="N575" s="26"/>
    </row>
    <row r="576" spans="1:14" ht="16.5">
      <c r="A576" s="21">
        <v>6</v>
      </c>
      <c r="B576" s="22" t="s">
        <v>910</v>
      </c>
      <c r="C576" s="23">
        <v>219</v>
      </c>
      <c r="D576" s="23">
        <v>40</v>
      </c>
      <c r="E576" s="24">
        <f t="shared" si="31"/>
        <v>18.2648401826484</v>
      </c>
      <c r="F576" s="23">
        <v>0</v>
      </c>
      <c r="G576" s="57">
        <f t="shared" si="34"/>
        <v>0</v>
      </c>
      <c r="H576" s="23">
        <v>0</v>
      </c>
      <c r="I576" s="24">
        <v>0</v>
      </c>
      <c r="J576" s="21"/>
      <c r="K576" s="26"/>
      <c r="L576" s="26"/>
      <c r="M576" s="26"/>
      <c r="N576" s="26"/>
    </row>
    <row r="577" spans="1:14" ht="33">
      <c r="A577" s="21">
        <v>7</v>
      </c>
      <c r="B577" s="22" t="s">
        <v>911</v>
      </c>
      <c r="C577" s="23">
        <v>236</v>
      </c>
      <c r="D577" s="23">
        <v>20</v>
      </c>
      <c r="E577" s="24">
        <f t="shared" si="31"/>
        <v>8.47457627118644</v>
      </c>
      <c r="F577" s="23">
        <v>0</v>
      </c>
      <c r="G577" s="57">
        <f t="shared" si="34"/>
        <v>0</v>
      </c>
      <c r="H577" s="23">
        <v>0</v>
      </c>
      <c r="I577" s="24">
        <v>0</v>
      </c>
      <c r="J577" s="21"/>
      <c r="K577" s="26"/>
      <c r="L577" s="26"/>
      <c r="M577" s="26"/>
      <c r="N577" s="26"/>
    </row>
    <row r="578" spans="1:14" ht="16.5">
      <c r="A578" s="21">
        <v>8</v>
      </c>
      <c r="B578" s="22" t="s">
        <v>912</v>
      </c>
      <c r="C578" s="23">
        <v>163</v>
      </c>
      <c r="D578" s="23">
        <v>4</v>
      </c>
      <c r="E578" s="24">
        <f t="shared" si="31"/>
        <v>2.4539877300613497</v>
      </c>
      <c r="F578" s="23">
        <v>0</v>
      </c>
      <c r="G578" s="57">
        <f t="shared" si="34"/>
        <v>0</v>
      </c>
      <c r="H578" s="23">
        <v>0</v>
      </c>
      <c r="I578" s="24">
        <v>0</v>
      </c>
      <c r="J578" s="21"/>
      <c r="K578" s="26"/>
      <c r="L578" s="26"/>
      <c r="M578" s="26"/>
      <c r="N578" s="26"/>
    </row>
    <row r="579" spans="1:14" ht="19.5" customHeight="1">
      <c r="A579" s="21">
        <v>9</v>
      </c>
      <c r="B579" s="22" t="s">
        <v>913</v>
      </c>
      <c r="C579" s="23">
        <v>217</v>
      </c>
      <c r="D579" s="23">
        <v>32</v>
      </c>
      <c r="E579" s="24">
        <f t="shared" si="31"/>
        <v>14.746543778801843</v>
      </c>
      <c r="F579" s="23">
        <v>0</v>
      </c>
      <c r="G579" s="57">
        <f t="shared" si="34"/>
        <v>0</v>
      </c>
      <c r="H579" s="23">
        <v>0</v>
      </c>
      <c r="I579" s="24">
        <v>0</v>
      </c>
      <c r="J579" s="21"/>
      <c r="K579" s="26"/>
      <c r="L579" s="26"/>
      <c r="M579" s="26"/>
      <c r="N579" s="26"/>
    </row>
    <row r="580" spans="1:14" ht="16.5">
      <c r="A580" s="21">
        <v>10</v>
      </c>
      <c r="B580" s="22" t="s">
        <v>914</v>
      </c>
      <c r="C580" s="23">
        <v>153</v>
      </c>
      <c r="D580" s="23">
        <v>110</v>
      </c>
      <c r="E580" s="24">
        <f t="shared" si="31"/>
        <v>71.89542483660131</v>
      </c>
      <c r="F580" s="23">
        <v>2</v>
      </c>
      <c r="G580" s="57">
        <f t="shared" si="34"/>
        <v>1.3071895424836601</v>
      </c>
      <c r="H580" s="23">
        <v>2</v>
      </c>
      <c r="I580" s="24">
        <v>100</v>
      </c>
      <c r="J580" s="21"/>
      <c r="K580" s="26"/>
      <c r="L580" s="26"/>
      <c r="M580" s="26"/>
      <c r="N580" s="26"/>
    </row>
    <row r="581" spans="1:14" ht="16.5">
      <c r="A581" s="21">
        <v>11</v>
      </c>
      <c r="B581" s="22" t="s">
        <v>915</v>
      </c>
      <c r="C581" s="23">
        <v>145</v>
      </c>
      <c r="D581" s="23">
        <v>15</v>
      </c>
      <c r="E581" s="24">
        <f t="shared" si="31"/>
        <v>10.344827586206897</v>
      </c>
      <c r="F581" s="23">
        <v>0</v>
      </c>
      <c r="G581" s="57">
        <f t="shared" si="34"/>
        <v>0</v>
      </c>
      <c r="H581" s="23">
        <v>0</v>
      </c>
      <c r="I581" s="24">
        <v>0</v>
      </c>
      <c r="J581" s="21"/>
      <c r="K581" s="26"/>
      <c r="L581" s="26"/>
      <c r="M581" s="26"/>
      <c r="N581" s="26"/>
    </row>
    <row r="582" spans="1:14" ht="33">
      <c r="A582" s="21">
        <v>12</v>
      </c>
      <c r="B582" s="22" t="s">
        <v>916</v>
      </c>
      <c r="C582" s="23">
        <v>206</v>
      </c>
      <c r="D582" s="23">
        <v>50</v>
      </c>
      <c r="E582" s="24">
        <f t="shared" si="31"/>
        <v>24.271844660194176</v>
      </c>
      <c r="F582" s="23">
        <v>0</v>
      </c>
      <c r="G582" s="57">
        <f t="shared" si="34"/>
        <v>0</v>
      </c>
      <c r="H582" s="23">
        <v>0</v>
      </c>
      <c r="I582" s="24">
        <v>0</v>
      </c>
      <c r="J582" s="21"/>
      <c r="K582" s="26"/>
      <c r="L582" s="26"/>
      <c r="M582" s="26"/>
      <c r="N582" s="26"/>
    </row>
    <row r="583" spans="1:14" ht="16.5">
      <c r="A583" s="21">
        <v>13</v>
      </c>
      <c r="B583" s="22" t="s">
        <v>917</v>
      </c>
      <c r="C583" s="23">
        <v>230</v>
      </c>
      <c r="D583" s="23">
        <v>110</v>
      </c>
      <c r="E583" s="24">
        <f t="shared" si="31"/>
        <v>47.82608695652174</v>
      </c>
      <c r="F583" s="23">
        <v>3</v>
      </c>
      <c r="G583" s="57">
        <f t="shared" si="34"/>
        <v>1.3043478260869565</v>
      </c>
      <c r="H583" s="23">
        <v>3</v>
      </c>
      <c r="I583" s="24">
        <v>100</v>
      </c>
      <c r="J583" s="21"/>
      <c r="K583" s="26"/>
      <c r="L583" s="26"/>
      <c r="M583" s="26"/>
      <c r="N583" s="26"/>
    </row>
    <row r="584" spans="1:14" ht="16.5">
      <c r="A584" s="21">
        <v>14</v>
      </c>
      <c r="B584" s="22" t="s">
        <v>918</v>
      </c>
      <c r="C584" s="23">
        <v>142</v>
      </c>
      <c r="D584" s="23">
        <v>110</v>
      </c>
      <c r="E584" s="24">
        <f t="shared" si="31"/>
        <v>77.46478873239437</v>
      </c>
      <c r="F584" s="23">
        <v>1</v>
      </c>
      <c r="G584" s="57">
        <f t="shared" si="34"/>
        <v>0.7042253521126761</v>
      </c>
      <c r="H584" s="23">
        <v>1</v>
      </c>
      <c r="I584" s="24">
        <v>100</v>
      </c>
      <c r="J584" s="21"/>
      <c r="K584" s="26"/>
      <c r="L584" s="26"/>
      <c r="M584" s="26"/>
      <c r="N584" s="26"/>
    </row>
    <row r="585" spans="1:14" ht="33">
      <c r="A585" s="21">
        <v>15</v>
      </c>
      <c r="B585" s="22" t="s">
        <v>919</v>
      </c>
      <c r="C585" s="23">
        <v>185</v>
      </c>
      <c r="D585" s="23">
        <v>15</v>
      </c>
      <c r="E585" s="24">
        <f t="shared" si="31"/>
        <v>8.108108108108109</v>
      </c>
      <c r="F585" s="23">
        <v>1</v>
      </c>
      <c r="G585" s="57">
        <f t="shared" si="34"/>
        <v>0.5405405405405406</v>
      </c>
      <c r="H585" s="23">
        <v>0</v>
      </c>
      <c r="I585" s="24">
        <v>0</v>
      </c>
      <c r="J585" s="21"/>
      <c r="K585" s="26"/>
      <c r="L585" s="26"/>
      <c r="M585" s="26"/>
      <c r="N585" s="26"/>
    </row>
    <row r="586" spans="1:14" ht="33">
      <c r="A586" s="21">
        <v>16</v>
      </c>
      <c r="B586" s="22" t="s">
        <v>920</v>
      </c>
      <c r="C586" s="23">
        <v>306</v>
      </c>
      <c r="D586" s="23">
        <v>110</v>
      </c>
      <c r="E586" s="24">
        <f t="shared" si="31"/>
        <v>35.947712418300654</v>
      </c>
      <c r="F586" s="23">
        <v>2</v>
      </c>
      <c r="G586" s="57">
        <f t="shared" si="34"/>
        <v>0.6535947712418301</v>
      </c>
      <c r="H586" s="23">
        <v>0</v>
      </c>
      <c r="I586" s="24">
        <v>0</v>
      </c>
      <c r="J586" s="21"/>
      <c r="K586" s="26"/>
      <c r="L586" s="26"/>
      <c r="M586" s="26"/>
      <c r="N586" s="26"/>
    </row>
    <row r="587" spans="1:14" ht="16.5">
      <c r="A587" s="21">
        <v>17</v>
      </c>
      <c r="B587" s="22" t="s">
        <v>921</v>
      </c>
      <c r="C587" s="23">
        <v>120</v>
      </c>
      <c r="D587" s="23">
        <v>85</v>
      </c>
      <c r="E587" s="24">
        <f aca="true" t="shared" si="35" ref="E587:E615">D587/C587*100</f>
        <v>70.83333333333334</v>
      </c>
      <c r="F587" s="23">
        <v>2</v>
      </c>
      <c r="G587" s="57">
        <f t="shared" si="34"/>
        <v>1.6666666666666667</v>
      </c>
      <c r="H587" s="23">
        <v>2</v>
      </c>
      <c r="I587" s="24">
        <v>100</v>
      </c>
      <c r="J587" s="21"/>
      <c r="K587" s="26"/>
      <c r="L587" s="26"/>
      <c r="M587" s="26"/>
      <c r="N587" s="26"/>
    </row>
    <row r="588" spans="1:14" ht="33">
      <c r="A588" s="21">
        <v>18</v>
      </c>
      <c r="B588" s="22" t="s">
        <v>922</v>
      </c>
      <c r="C588" s="23">
        <v>247</v>
      </c>
      <c r="D588" s="23">
        <v>190</v>
      </c>
      <c r="E588" s="24">
        <f t="shared" si="35"/>
        <v>76.92307692307693</v>
      </c>
      <c r="F588" s="23">
        <v>3</v>
      </c>
      <c r="G588" s="57">
        <f t="shared" si="34"/>
        <v>1.214574898785425</v>
      </c>
      <c r="H588" s="23">
        <v>3</v>
      </c>
      <c r="I588" s="24">
        <v>100</v>
      </c>
      <c r="J588" s="21"/>
      <c r="K588" s="26"/>
      <c r="L588" s="26"/>
      <c r="M588" s="26"/>
      <c r="N588" s="26"/>
    </row>
    <row r="589" spans="1:14" ht="16.5">
      <c r="A589" s="21">
        <v>19</v>
      </c>
      <c r="B589" s="22" t="s">
        <v>923</v>
      </c>
      <c r="C589" s="23">
        <v>219</v>
      </c>
      <c r="D589" s="23">
        <v>15</v>
      </c>
      <c r="E589" s="24">
        <f t="shared" si="35"/>
        <v>6.8493150684931505</v>
      </c>
      <c r="F589" s="23">
        <v>1</v>
      </c>
      <c r="G589" s="57">
        <f t="shared" si="34"/>
        <v>0.45662100456621</v>
      </c>
      <c r="H589" s="23">
        <v>1</v>
      </c>
      <c r="I589" s="24">
        <v>100</v>
      </c>
      <c r="J589" s="21"/>
      <c r="K589" s="26"/>
      <c r="L589" s="26"/>
      <c r="M589" s="26"/>
      <c r="N589" s="26"/>
    </row>
    <row r="590" spans="1:14" s="1" customFormat="1" ht="16.5">
      <c r="A590" s="25" t="s">
        <v>218</v>
      </c>
      <c r="B590" s="107" t="s">
        <v>488</v>
      </c>
      <c r="C590" s="108">
        <f>SUM(C591:C605)</f>
        <v>3276</v>
      </c>
      <c r="D590" s="108">
        <f>SUM(D591:D605)</f>
        <v>272</v>
      </c>
      <c r="E590" s="20">
        <f t="shared" si="35"/>
        <v>8.302808302808302</v>
      </c>
      <c r="F590" s="108">
        <f>SUM(F591:F605)</f>
        <v>21</v>
      </c>
      <c r="G590" s="193">
        <f t="shared" si="34"/>
        <v>0.641025641025641</v>
      </c>
      <c r="H590" s="108">
        <f>SUM(H591:H605)</f>
        <v>2</v>
      </c>
      <c r="I590" s="109">
        <f>H590/F590*100</f>
        <v>9.523809523809524</v>
      </c>
      <c r="J590" s="25"/>
      <c r="K590" s="25"/>
      <c r="L590" s="25"/>
      <c r="M590" s="25"/>
      <c r="N590" s="25"/>
    </row>
    <row r="591" spans="1:14" ht="16.5">
      <c r="A591" s="66">
        <v>1</v>
      </c>
      <c r="B591" s="71" t="s">
        <v>219</v>
      </c>
      <c r="C591" s="87">
        <v>258</v>
      </c>
      <c r="D591" s="72">
        <v>191</v>
      </c>
      <c r="E591" s="24">
        <f t="shared" si="35"/>
        <v>74.03100775193798</v>
      </c>
      <c r="F591" s="72">
        <v>2</v>
      </c>
      <c r="G591" s="57">
        <f t="shared" si="34"/>
        <v>0.7751937984496124</v>
      </c>
      <c r="H591" s="72">
        <v>2</v>
      </c>
      <c r="I591" s="73">
        <f>H591/F591*100</f>
        <v>100</v>
      </c>
      <c r="J591" s="26"/>
      <c r="K591" s="26"/>
      <c r="L591" s="26"/>
      <c r="M591" s="26"/>
      <c r="N591" s="26"/>
    </row>
    <row r="592" spans="1:14" ht="16.5">
      <c r="A592" s="66">
        <v>2</v>
      </c>
      <c r="B592" s="71" t="s">
        <v>220</v>
      </c>
      <c r="C592" s="87">
        <v>352</v>
      </c>
      <c r="D592" s="72">
        <v>8</v>
      </c>
      <c r="E592" s="24">
        <f t="shared" si="35"/>
        <v>2.272727272727273</v>
      </c>
      <c r="F592" s="72">
        <v>2</v>
      </c>
      <c r="G592" s="57">
        <f t="shared" si="34"/>
        <v>0.5681818181818182</v>
      </c>
      <c r="H592" s="72">
        <v>0</v>
      </c>
      <c r="I592" s="73">
        <v>0</v>
      </c>
      <c r="J592" s="26"/>
      <c r="K592" s="26"/>
      <c r="L592" s="26"/>
      <c r="M592" s="26"/>
      <c r="N592" s="26"/>
    </row>
    <row r="593" spans="1:14" ht="16.5">
      <c r="A593" s="66">
        <v>3</v>
      </c>
      <c r="B593" s="71" t="s">
        <v>221</v>
      </c>
      <c r="C593" s="87">
        <v>127</v>
      </c>
      <c r="D593" s="72">
        <v>5</v>
      </c>
      <c r="E593" s="24">
        <f t="shared" si="35"/>
        <v>3.937007874015748</v>
      </c>
      <c r="F593" s="72">
        <v>0</v>
      </c>
      <c r="G593" s="57">
        <f t="shared" si="34"/>
        <v>0</v>
      </c>
      <c r="H593" s="72">
        <v>0</v>
      </c>
      <c r="I593" s="73">
        <v>0</v>
      </c>
      <c r="J593" s="26"/>
      <c r="K593" s="26"/>
      <c r="L593" s="26"/>
      <c r="M593" s="26"/>
      <c r="N593" s="26"/>
    </row>
    <row r="594" spans="1:14" ht="16.5">
      <c r="A594" s="66">
        <v>4</v>
      </c>
      <c r="B594" s="71" t="s">
        <v>222</v>
      </c>
      <c r="C594" s="87">
        <v>130</v>
      </c>
      <c r="D594" s="72">
        <v>17</v>
      </c>
      <c r="E594" s="24">
        <f t="shared" si="35"/>
        <v>13.076923076923078</v>
      </c>
      <c r="F594" s="72">
        <v>0</v>
      </c>
      <c r="G594" s="57">
        <f t="shared" si="34"/>
        <v>0</v>
      </c>
      <c r="H594" s="72">
        <v>0</v>
      </c>
      <c r="I594" s="73">
        <v>0</v>
      </c>
      <c r="J594" s="26"/>
      <c r="K594" s="26"/>
      <c r="L594" s="26"/>
      <c r="M594" s="26"/>
      <c r="N594" s="26"/>
    </row>
    <row r="595" spans="1:14" ht="16.5">
      <c r="A595" s="66">
        <v>5</v>
      </c>
      <c r="B595" s="71" t="s">
        <v>223</v>
      </c>
      <c r="C595" s="87">
        <v>272</v>
      </c>
      <c r="D595" s="72">
        <v>2</v>
      </c>
      <c r="E595" s="24">
        <f t="shared" si="35"/>
        <v>0.7352941176470588</v>
      </c>
      <c r="F595" s="72">
        <v>0</v>
      </c>
      <c r="G595" s="57">
        <f t="shared" si="34"/>
        <v>0</v>
      </c>
      <c r="H595" s="72">
        <v>0</v>
      </c>
      <c r="I595" s="73">
        <v>0</v>
      </c>
      <c r="J595" s="26"/>
      <c r="K595" s="26"/>
      <c r="L595" s="26"/>
      <c r="M595" s="26"/>
      <c r="N595" s="26"/>
    </row>
    <row r="596" spans="1:14" ht="16.5">
      <c r="A596" s="66">
        <v>6</v>
      </c>
      <c r="B596" s="71" t="s">
        <v>224</v>
      </c>
      <c r="C596" s="87">
        <v>109</v>
      </c>
      <c r="D596" s="72">
        <v>0</v>
      </c>
      <c r="E596" s="24">
        <f t="shared" si="35"/>
        <v>0</v>
      </c>
      <c r="F596" s="72">
        <v>0</v>
      </c>
      <c r="G596" s="57">
        <f t="shared" si="34"/>
        <v>0</v>
      </c>
      <c r="H596" s="72">
        <v>0</v>
      </c>
      <c r="I596" s="73">
        <v>0</v>
      </c>
      <c r="J596" s="26"/>
      <c r="K596" s="26"/>
      <c r="L596" s="26"/>
      <c r="M596" s="26"/>
      <c r="N596" s="26"/>
    </row>
    <row r="597" spans="1:14" ht="16.5">
      <c r="A597" s="66">
        <v>7</v>
      </c>
      <c r="B597" s="71" t="s">
        <v>225</v>
      </c>
      <c r="C597" s="87">
        <v>135</v>
      </c>
      <c r="D597" s="72">
        <v>0</v>
      </c>
      <c r="E597" s="24">
        <f t="shared" si="35"/>
        <v>0</v>
      </c>
      <c r="F597" s="72">
        <v>0</v>
      </c>
      <c r="G597" s="57">
        <f t="shared" si="34"/>
        <v>0</v>
      </c>
      <c r="H597" s="72">
        <v>0</v>
      </c>
      <c r="I597" s="73">
        <v>0</v>
      </c>
      <c r="J597" s="26"/>
      <c r="K597" s="26"/>
      <c r="L597" s="26"/>
      <c r="M597" s="26"/>
      <c r="N597" s="26"/>
    </row>
    <row r="598" spans="1:14" ht="16.5">
      <c r="A598" s="66">
        <v>8</v>
      </c>
      <c r="B598" s="71" t="s">
        <v>226</v>
      </c>
      <c r="C598" s="87">
        <v>437</v>
      </c>
      <c r="D598" s="72">
        <v>14</v>
      </c>
      <c r="E598" s="24">
        <f t="shared" si="35"/>
        <v>3.203661327231121</v>
      </c>
      <c r="F598" s="72">
        <v>2</v>
      </c>
      <c r="G598" s="57">
        <f t="shared" si="34"/>
        <v>0.4576659038901602</v>
      </c>
      <c r="H598" s="72">
        <v>0</v>
      </c>
      <c r="I598" s="73">
        <v>0</v>
      </c>
      <c r="J598" s="26"/>
      <c r="K598" s="26"/>
      <c r="L598" s="26"/>
      <c r="M598" s="26"/>
      <c r="N598" s="26"/>
    </row>
    <row r="599" spans="1:14" ht="16.5">
      <c r="A599" s="66">
        <v>9</v>
      </c>
      <c r="B599" s="71" t="s">
        <v>227</v>
      </c>
      <c r="C599" s="87">
        <v>227</v>
      </c>
      <c r="D599" s="72">
        <v>2</v>
      </c>
      <c r="E599" s="24">
        <f t="shared" si="35"/>
        <v>0.881057268722467</v>
      </c>
      <c r="F599" s="72">
        <v>1</v>
      </c>
      <c r="G599" s="57">
        <f t="shared" si="34"/>
        <v>0.4405286343612335</v>
      </c>
      <c r="H599" s="72">
        <v>0</v>
      </c>
      <c r="I599" s="73">
        <f aca="true" t="shared" si="36" ref="I599:I606">H599/F599*100</f>
        <v>0</v>
      </c>
      <c r="J599" s="26"/>
      <c r="K599" s="26"/>
      <c r="L599" s="26"/>
      <c r="M599" s="26"/>
      <c r="N599" s="26"/>
    </row>
    <row r="600" spans="1:14" ht="16.5">
      <c r="A600" s="66">
        <v>10</v>
      </c>
      <c r="B600" s="71" t="s">
        <v>228</v>
      </c>
      <c r="C600" s="87">
        <v>130</v>
      </c>
      <c r="D600" s="72">
        <v>8</v>
      </c>
      <c r="E600" s="24">
        <f t="shared" si="35"/>
        <v>6.153846153846154</v>
      </c>
      <c r="F600" s="72">
        <v>1</v>
      </c>
      <c r="G600" s="57">
        <f t="shared" si="34"/>
        <v>0.7692307692307693</v>
      </c>
      <c r="H600" s="72">
        <v>0</v>
      </c>
      <c r="I600" s="73">
        <f t="shared" si="36"/>
        <v>0</v>
      </c>
      <c r="J600" s="26"/>
      <c r="K600" s="26"/>
      <c r="L600" s="26"/>
      <c r="M600" s="26"/>
      <c r="N600" s="26"/>
    </row>
    <row r="601" spans="1:14" ht="16.5">
      <c r="A601" s="66">
        <v>11</v>
      </c>
      <c r="B601" s="71" t="s">
        <v>229</v>
      </c>
      <c r="C601" s="87">
        <v>170</v>
      </c>
      <c r="D601" s="72">
        <v>2</v>
      </c>
      <c r="E601" s="24">
        <f t="shared" si="35"/>
        <v>1.1764705882352942</v>
      </c>
      <c r="F601" s="72">
        <v>2</v>
      </c>
      <c r="G601" s="57">
        <f aca="true" t="shared" si="37" ref="G601:G615">F601/C601*100</f>
        <v>1.1764705882352942</v>
      </c>
      <c r="H601" s="72">
        <v>0</v>
      </c>
      <c r="I601" s="73">
        <f t="shared" si="36"/>
        <v>0</v>
      </c>
      <c r="J601" s="26"/>
      <c r="K601" s="26"/>
      <c r="L601" s="26"/>
      <c r="M601" s="26"/>
      <c r="N601" s="26"/>
    </row>
    <row r="602" spans="1:14" ht="16.5">
      <c r="A602" s="66">
        <v>12</v>
      </c>
      <c r="B602" s="71" t="s">
        <v>230</v>
      </c>
      <c r="C602" s="87">
        <v>262</v>
      </c>
      <c r="D602" s="72">
        <v>9</v>
      </c>
      <c r="E602" s="24">
        <f t="shared" si="35"/>
        <v>3.435114503816794</v>
      </c>
      <c r="F602" s="72">
        <v>4</v>
      </c>
      <c r="G602" s="57">
        <f t="shared" si="37"/>
        <v>1.5267175572519083</v>
      </c>
      <c r="H602" s="72">
        <v>0</v>
      </c>
      <c r="I602" s="73">
        <f t="shared" si="36"/>
        <v>0</v>
      </c>
      <c r="J602" s="26"/>
      <c r="K602" s="26"/>
      <c r="L602" s="26"/>
      <c r="M602" s="26"/>
      <c r="N602" s="26"/>
    </row>
    <row r="603" spans="1:14" ht="16.5">
      <c r="A603" s="66">
        <v>13</v>
      </c>
      <c r="B603" s="71" t="s">
        <v>231</v>
      </c>
      <c r="C603" s="87">
        <v>216</v>
      </c>
      <c r="D603" s="72">
        <v>5</v>
      </c>
      <c r="E603" s="24">
        <f t="shared" si="35"/>
        <v>2.314814814814815</v>
      </c>
      <c r="F603" s="72">
        <v>3</v>
      </c>
      <c r="G603" s="57">
        <f t="shared" si="37"/>
        <v>1.3888888888888888</v>
      </c>
      <c r="H603" s="72">
        <v>0</v>
      </c>
      <c r="I603" s="73">
        <f t="shared" si="36"/>
        <v>0</v>
      </c>
      <c r="J603" s="26"/>
      <c r="K603" s="26"/>
      <c r="L603" s="26"/>
      <c r="M603" s="26"/>
      <c r="N603" s="26"/>
    </row>
    <row r="604" spans="1:14" ht="16.5">
      <c r="A604" s="66">
        <v>14</v>
      </c>
      <c r="B604" s="71" t="s">
        <v>232</v>
      </c>
      <c r="C604" s="87">
        <v>325</v>
      </c>
      <c r="D604" s="72">
        <v>7</v>
      </c>
      <c r="E604" s="24">
        <f t="shared" si="35"/>
        <v>2.1538461538461537</v>
      </c>
      <c r="F604" s="72">
        <v>2</v>
      </c>
      <c r="G604" s="57">
        <f t="shared" si="37"/>
        <v>0.6153846153846154</v>
      </c>
      <c r="H604" s="72">
        <v>0</v>
      </c>
      <c r="I604" s="73">
        <f t="shared" si="36"/>
        <v>0</v>
      </c>
      <c r="J604" s="26"/>
      <c r="K604" s="26"/>
      <c r="L604" s="26"/>
      <c r="M604" s="26"/>
      <c r="N604" s="26"/>
    </row>
    <row r="605" spans="1:14" ht="16.5">
      <c r="A605" s="66">
        <v>15</v>
      </c>
      <c r="B605" s="71" t="s">
        <v>233</v>
      </c>
      <c r="C605" s="87">
        <v>126</v>
      </c>
      <c r="D605" s="72">
        <v>2</v>
      </c>
      <c r="E605" s="24">
        <f t="shared" si="35"/>
        <v>1.5873015873015872</v>
      </c>
      <c r="F605" s="72">
        <v>2</v>
      </c>
      <c r="G605" s="57">
        <f t="shared" si="37"/>
        <v>1.5873015873015872</v>
      </c>
      <c r="H605" s="72">
        <v>0</v>
      </c>
      <c r="I605" s="73">
        <f t="shared" si="36"/>
        <v>0</v>
      </c>
      <c r="J605" s="26"/>
      <c r="K605" s="26"/>
      <c r="L605" s="26"/>
      <c r="M605" s="26"/>
      <c r="N605" s="26"/>
    </row>
    <row r="606" spans="1:14" s="1" customFormat="1" ht="16.5">
      <c r="A606" s="25" t="s">
        <v>234</v>
      </c>
      <c r="B606" s="110" t="s">
        <v>487</v>
      </c>
      <c r="C606" s="108">
        <f>SUM(C607:C615)</f>
        <v>1570</v>
      </c>
      <c r="D606" s="108">
        <f>SUM(D607:D615)</f>
        <v>140</v>
      </c>
      <c r="E606" s="20">
        <f t="shared" si="35"/>
        <v>8.9171974522293</v>
      </c>
      <c r="F606" s="108">
        <f>SUM(F607:F615)</f>
        <v>32</v>
      </c>
      <c r="G606" s="193">
        <f t="shared" si="37"/>
        <v>2.038216560509554</v>
      </c>
      <c r="H606" s="108">
        <f>SUM(H607:H615)</f>
        <v>3</v>
      </c>
      <c r="I606" s="109">
        <f t="shared" si="36"/>
        <v>9.375</v>
      </c>
      <c r="J606" s="25"/>
      <c r="K606" s="25"/>
      <c r="L606" s="25"/>
      <c r="M606" s="25"/>
      <c r="N606" s="25"/>
    </row>
    <row r="607" spans="1:14" ht="16.5">
      <c r="A607" s="26">
        <v>1</v>
      </c>
      <c r="B607" s="27" t="s">
        <v>235</v>
      </c>
      <c r="C607" s="29">
        <v>119</v>
      </c>
      <c r="D607" s="29">
        <v>98</v>
      </c>
      <c r="E607" s="24">
        <f t="shared" si="35"/>
        <v>82.35294117647058</v>
      </c>
      <c r="F607" s="29">
        <v>2</v>
      </c>
      <c r="G607" s="57">
        <f t="shared" si="37"/>
        <v>1.680672268907563</v>
      </c>
      <c r="H607" s="29">
        <v>2</v>
      </c>
      <c r="I607" s="83">
        <f aca="true" t="shared" si="38" ref="I607:I614">H607*100/D607</f>
        <v>2.0408163265306123</v>
      </c>
      <c r="J607" s="26"/>
      <c r="K607" s="26"/>
      <c r="L607" s="26"/>
      <c r="M607" s="26"/>
      <c r="N607" s="26"/>
    </row>
    <row r="608" spans="1:14" ht="16.5">
      <c r="A608" s="26">
        <v>2</v>
      </c>
      <c r="B608" s="27" t="s">
        <v>236</v>
      </c>
      <c r="C608" s="29">
        <v>121</v>
      </c>
      <c r="D608" s="29">
        <v>2</v>
      </c>
      <c r="E608" s="24">
        <f t="shared" si="35"/>
        <v>1.6528925619834711</v>
      </c>
      <c r="F608" s="29">
        <v>2</v>
      </c>
      <c r="G608" s="57">
        <f t="shared" si="37"/>
        <v>1.6528925619834711</v>
      </c>
      <c r="H608" s="29"/>
      <c r="I608" s="83">
        <f t="shared" si="38"/>
        <v>0</v>
      </c>
      <c r="J608" s="26"/>
      <c r="K608" s="26"/>
      <c r="L608" s="26"/>
      <c r="M608" s="26"/>
      <c r="N608" s="26"/>
    </row>
    <row r="609" spans="1:14" ht="16.5">
      <c r="A609" s="26">
        <v>3</v>
      </c>
      <c r="B609" s="27" t="s">
        <v>237</v>
      </c>
      <c r="C609" s="29">
        <v>205</v>
      </c>
      <c r="D609" s="29">
        <v>4</v>
      </c>
      <c r="E609" s="24">
        <f t="shared" si="35"/>
        <v>1.951219512195122</v>
      </c>
      <c r="F609" s="29">
        <v>4</v>
      </c>
      <c r="G609" s="57">
        <f t="shared" si="37"/>
        <v>1.951219512195122</v>
      </c>
      <c r="H609" s="29"/>
      <c r="I609" s="83">
        <f t="shared" si="38"/>
        <v>0</v>
      </c>
      <c r="J609" s="26"/>
      <c r="K609" s="26"/>
      <c r="L609" s="26"/>
      <c r="M609" s="26"/>
      <c r="N609" s="26"/>
    </row>
    <row r="610" spans="1:14" ht="16.5">
      <c r="A610" s="26">
        <v>4</v>
      </c>
      <c r="B610" s="27" t="s">
        <v>238</v>
      </c>
      <c r="C610" s="29">
        <v>263</v>
      </c>
      <c r="D610" s="29">
        <v>6</v>
      </c>
      <c r="E610" s="24">
        <f t="shared" si="35"/>
        <v>2.2813688212927756</v>
      </c>
      <c r="F610" s="29">
        <v>5</v>
      </c>
      <c r="G610" s="57">
        <f t="shared" si="37"/>
        <v>1.9011406844106464</v>
      </c>
      <c r="H610" s="29"/>
      <c r="I610" s="83">
        <f t="shared" si="38"/>
        <v>0</v>
      </c>
      <c r="J610" s="26"/>
      <c r="K610" s="26"/>
      <c r="L610" s="26"/>
      <c r="M610" s="26"/>
      <c r="N610" s="26"/>
    </row>
    <row r="611" spans="1:14" ht="16.5">
      <c r="A611" s="26">
        <v>5</v>
      </c>
      <c r="B611" s="27" t="s">
        <v>239</v>
      </c>
      <c r="C611" s="29">
        <v>254</v>
      </c>
      <c r="D611" s="29">
        <v>6</v>
      </c>
      <c r="E611" s="24">
        <f t="shared" si="35"/>
        <v>2.3622047244094486</v>
      </c>
      <c r="F611" s="29">
        <v>4</v>
      </c>
      <c r="G611" s="57">
        <f t="shared" si="37"/>
        <v>1.574803149606299</v>
      </c>
      <c r="H611" s="29"/>
      <c r="I611" s="83">
        <f t="shared" si="38"/>
        <v>0</v>
      </c>
      <c r="J611" s="26"/>
      <c r="K611" s="26"/>
      <c r="L611" s="26"/>
      <c r="M611" s="26"/>
      <c r="N611" s="26"/>
    </row>
    <row r="612" spans="1:14" ht="16.5">
      <c r="A612" s="26">
        <v>6</v>
      </c>
      <c r="B612" s="27" t="s">
        <v>240</v>
      </c>
      <c r="C612" s="29">
        <v>144</v>
      </c>
      <c r="D612" s="29">
        <v>5</v>
      </c>
      <c r="E612" s="24">
        <f t="shared" si="35"/>
        <v>3.4722222222222223</v>
      </c>
      <c r="F612" s="29">
        <v>2</v>
      </c>
      <c r="G612" s="57">
        <f t="shared" si="37"/>
        <v>1.3888888888888888</v>
      </c>
      <c r="H612" s="29"/>
      <c r="I612" s="83">
        <f t="shared" si="38"/>
        <v>0</v>
      </c>
      <c r="J612" s="26"/>
      <c r="K612" s="26"/>
      <c r="L612" s="26"/>
      <c r="M612" s="26"/>
      <c r="N612" s="26"/>
    </row>
    <row r="613" spans="1:14" ht="16.5">
      <c r="A613" s="26">
        <v>7</v>
      </c>
      <c r="B613" s="27" t="s">
        <v>241</v>
      </c>
      <c r="C613" s="29">
        <v>148</v>
      </c>
      <c r="D613" s="29">
        <v>6</v>
      </c>
      <c r="E613" s="24">
        <f t="shared" si="35"/>
        <v>4.054054054054054</v>
      </c>
      <c r="F613" s="29">
        <v>4</v>
      </c>
      <c r="G613" s="57">
        <f t="shared" si="37"/>
        <v>2.7027027027027026</v>
      </c>
      <c r="H613" s="29"/>
      <c r="I613" s="83">
        <f t="shared" si="38"/>
        <v>0</v>
      </c>
      <c r="J613" s="26"/>
      <c r="K613" s="26"/>
      <c r="L613" s="26"/>
      <c r="M613" s="26"/>
      <c r="N613" s="26"/>
    </row>
    <row r="614" spans="1:14" ht="16.5">
      <c r="A614" s="26">
        <v>8</v>
      </c>
      <c r="B614" s="27" t="s">
        <v>242</v>
      </c>
      <c r="C614" s="29">
        <v>156</v>
      </c>
      <c r="D614" s="29">
        <v>6</v>
      </c>
      <c r="E614" s="24">
        <f t="shared" si="35"/>
        <v>3.8461538461538463</v>
      </c>
      <c r="F614" s="29">
        <v>4</v>
      </c>
      <c r="G614" s="57">
        <f t="shared" si="37"/>
        <v>2.564102564102564</v>
      </c>
      <c r="H614" s="29"/>
      <c r="I614" s="83">
        <f t="shared" si="38"/>
        <v>0</v>
      </c>
      <c r="J614" s="26"/>
      <c r="K614" s="26"/>
      <c r="L614" s="26"/>
      <c r="M614" s="26"/>
      <c r="N614" s="26"/>
    </row>
    <row r="615" spans="1:14" ht="16.5">
      <c r="A615" s="26">
        <v>9</v>
      </c>
      <c r="B615" s="27" t="s">
        <v>243</v>
      </c>
      <c r="C615" s="29">
        <v>160</v>
      </c>
      <c r="D615" s="29">
        <v>7</v>
      </c>
      <c r="E615" s="24">
        <f t="shared" si="35"/>
        <v>4.375</v>
      </c>
      <c r="F615" s="29">
        <v>5</v>
      </c>
      <c r="G615" s="57">
        <f t="shared" si="37"/>
        <v>3.125</v>
      </c>
      <c r="H615" s="29">
        <v>1</v>
      </c>
      <c r="I615" s="83">
        <f>H615*100/D615</f>
        <v>14.285714285714286</v>
      </c>
      <c r="J615" s="26"/>
      <c r="K615" s="26"/>
      <c r="L615" s="26"/>
      <c r="M615" s="26"/>
      <c r="N615" s="26"/>
    </row>
    <row r="616" spans="1:14" ht="16.5">
      <c r="A616" s="17" t="s">
        <v>442</v>
      </c>
      <c r="B616" s="111" t="s">
        <v>443</v>
      </c>
      <c r="C616" s="19">
        <f>+C617+C632+C646+C658+C672+C678+C700+C711+C731+C749+C768+C717</f>
        <v>29101</v>
      </c>
      <c r="D616" s="19">
        <f aca="true" t="shared" si="39" ref="D616:M616">+D617+D632+D646+D658+D672+D678+D700+D711+D731+D749+D768+D717</f>
        <v>8737</v>
      </c>
      <c r="E616" s="114">
        <f aca="true" t="shared" si="40" ref="E616:E681">D616*100/C616</f>
        <v>30.023023263805367</v>
      </c>
      <c r="F616" s="19">
        <f t="shared" si="39"/>
        <v>2698</v>
      </c>
      <c r="G616" s="114">
        <f aca="true" t="shared" si="41" ref="G616:G681">F616*100/C616</f>
        <v>9.271159066698738</v>
      </c>
      <c r="H616" s="19">
        <f t="shared" si="39"/>
        <v>1249</v>
      </c>
      <c r="I616" s="115">
        <f>H616*100/F616</f>
        <v>46.29355077835434</v>
      </c>
      <c r="J616" s="19">
        <f t="shared" si="39"/>
        <v>0</v>
      </c>
      <c r="K616" s="19">
        <f t="shared" si="39"/>
        <v>0</v>
      </c>
      <c r="L616" s="19">
        <f t="shared" si="39"/>
        <v>0</v>
      </c>
      <c r="M616" s="19">
        <f t="shared" si="39"/>
        <v>44</v>
      </c>
      <c r="N616" s="17"/>
    </row>
    <row r="617" spans="1:14" ht="16.5">
      <c r="A617" s="17" t="s">
        <v>21</v>
      </c>
      <c r="B617" s="113" t="s">
        <v>459</v>
      </c>
      <c r="C617" s="19">
        <f>SUM(C618:C631)</f>
        <v>2033</v>
      </c>
      <c r="D617" s="19">
        <f>SUM(D618:D631)</f>
        <v>922</v>
      </c>
      <c r="E617" s="114">
        <f t="shared" si="40"/>
        <v>45.351696999508114</v>
      </c>
      <c r="F617" s="19">
        <f>SUM(F618:F631)</f>
        <v>345</v>
      </c>
      <c r="G617" s="114">
        <f t="shared" si="41"/>
        <v>16.969995081160846</v>
      </c>
      <c r="H617" s="19">
        <f>SUM(H618:H631)</f>
        <v>221</v>
      </c>
      <c r="I617" s="115">
        <f>H617*100/F617</f>
        <v>64.05797101449275</v>
      </c>
      <c r="J617" s="17"/>
      <c r="K617" s="17"/>
      <c r="L617" s="17"/>
      <c r="M617" s="17">
        <v>8</v>
      </c>
      <c r="N617" s="17" t="s">
        <v>20</v>
      </c>
    </row>
    <row r="618" spans="1:14" ht="16.5">
      <c r="A618" s="116">
        <v>1</v>
      </c>
      <c r="B618" s="78" t="s">
        <v>924</v>
      </c>
      <c r="C618" s="23">
        <v>148</v>
      </c>
      <c r="D618" s="23">
        <v>95</v>
      </c>
      <c r="E618" s="117">
        <f t="shared" si="40"/>
        <v>64.1891891891892</v>
      </c>
      <c r="F618" s="23">
        <v>28</v>
      </c>
      <c r="G618" s="117">
        <f t="shared" si="41"/>
        <v>18.91891891891892</v>
      </c>
      <c r="H618" s="23">
        <v>19</v>
      </c>
      <c r="I618" s="118">
        <f aca="true" t="shared" si="42" ref="I618:I681">H618*100/F618</f>
        <v>67.85714285714286</v>
      </c>
      <c r="J618" s="21" t="s">
        <v>52</v>
      </c>
      <c r="K618" s="21"/>
      <c r="L618" s="21"/>
      <c r="M618" s="21" t="s">
        <v>52</v>
      </c>
      <c r="N618" s="21"/>
    </row>
    <row r="619" spans="1:14" ht="16.5">
      <c r="A619" s="116">
        <v>2</v>
      </c>
      <c r="B619" s="78" t="s">
        <v>925</v>
      </c>
      <c r="C619" s="23">
        <v>154</v>
      </c>
      <c r="D619" s="23">
        <v>154</v>
      </c>
      <c r="E619" s="117">
        <f t="shared" si="40"/>
        <v>100</v>
      </c>
      <c r="F619" s="23">
        <v>35</v>
      </c>
      <c r="G619" s="117">
        <f t="shared" si="41"/>
        <v>22.727272727272727</v>
      </c>
      <c r="H619" s="23">
        <v>35</v>
      </c>
      <c r="I619" s="118">
        <f t="shared" si="42"/>
        <v>100</v>
      </c>
      <c r="J619" s="21"/>
      <c r="K619" s="21"/>
      <c r="L619" s="21"/>
      <c r="M619" s="21" t="s">
        <v>52</v>
      </c>
      <c r="N619" s="21"/>
    </row>
    <row r="620" spans="1:14" ht="16.5">
      <c r="A620" s="116">
        <v>3</v>
      </c>
      <c r="B620" s="78" t="s">
        <v>926</v>
      </c>
      <c r="C620" s="23">
        <v>119</v>
      </c>
      <c r="D620" s="23">
        <v>36</v>
      </c>
      <c r="E620" s="117">
        <f t="shared" si="40"/>
        <v>30.252100840336134</v>
      </c>
      <c r="F620" s="23">
        <v>18</v>
      </c>
      <c r="G620" s="117">
        <f t="shared" si="41"/>
        <v>15.126050420168067</v>
      </c>
      <c r="H620" s="23">
        <v>16</v>
      </c>
      <c r="I620" s="118">
        <f t="shared" si="42"/>
        <v>88.88888888888889</v>
      </c>
      <c r="J620" s="21" t="s">
        <v>52</v>
      </c>
      <c r="K620" s="21"/>
      <c r="L620" s="21"/>
      <c r="M620" s="21" t="s">
        <v>52</v>
      </c>
      <c r="N620" s="21"/>
    </row>
    <row r="621" spans="1:14" ht="16.5">
      <c r="A621" s="116">
        <v>4</v>
      </c>
      <c r="B621" s="78" t="s">
        <v>927</v>
      </c>
      <c r="C621" s="23">
        <v>169</v>
      </c>
      <c r="D621" s="23">
        <v>130</v>
      </c>
      <c r="E621" s="117">
        <f t="shared" si="40"/>
        <v>76.92307692307692</v>
      </c>
      <c r="F621" s="23">
        <v>22</v>
      </c>
      <c r="G621" s="117">
        <f t="shared" si="41"/>
        <v>13.017751479289942</v>
      </c>
      <c r="H621" s="23">
        <v>19</v>
      </c>
      <c r="I621" s="118">
        <f t="shared" si="42"/>
        <v>86.36363636363636</v>
      </c>
      <c r="J621" s="21"/>
      <c r="K621" s="21"/>
      <c r="L621" s="21"/>
      <c r="M621" s="21"/>
      <c r="N621" s="21"/>
    </row>
    <row r="622" spans="1:14" ht="16.5">
      <c r="A622" s="116">
        <v>5</v>
      </c>
      <c r="B622" s="78" t="s">
        <v>928</v>
      </c>
      <c r="C622" s="23">
        <v>102</v>
      </c>
      <c r="D622" s="23">
        <v>97</v>
      </c>
      <c r="E622" s="117">
        <f t="shared" si="40"/>
        <v>95.09803921568627</v>
      </c>
      <c r="F622" s="23">
        <v>19</v>
      </c>
      <c r="G622" s="117">
        <f t="shared" si="41"/>
        <v>18.627450980392158</v>
      </c>
      <c r="H622" s="23">
        <v>19</v>
      </c>
      <c r="I622" s="118">
        <f t="shared" si="42"/>
        <v>100</v>
      </c>
      <c r="J622" s="21" t="s">
        <v>52</v>
      </c>
      <c r="K622" s="21"/>
      <c r="L622" s="21"/>
      <c r="M622" s="21" t="s">
        <v>52</v>
      </c>
      <c r="N622" s="21"/>
    </row>
    <row r="623" spans="1:14" ht="16.5">
      <c r="A623" s="116">
        <v>6</v>
      </c>
      <c r="B623" s="78" t="s">
        <v>929</v>
      </c>
      <c r="C623" s="23">
        <v>140</v>
      </c>
      <c r="D623" s="23">
        <v>115</v>
      </c>
      <c r="E623" s="117">
        <f t="shared" si="40"/>
        <v>82.14285714285714</v>
      </c>
      <c r="F623" s="23">
        <v>15</v>
      </c>
      <c r="G623" s="117">
        <f t="shared" si="41"/>
        <v>10.714285714285714</v>
      </c>
      <c r="H623" s="23">
        <v>15</v>
      </c>
      <c r="I623" s="118">
        <f t="shared" si="42"/>
        <v>100</v>
      </c>
      <c r="J623" s="21"/>
      <c r="K623" s="21"/>
      <c r="L623" s="21"/>
      <c r="M623" s="21"/>
      <c r="N623" s="21"/>
    </row>
    <row r="624" spans="1:14" ht="16.5">
      <c r="A624" s="116">
        <v>7</v>
      </c>
      <c r="B624" s="78" t="s">
        <v>930</v>
      </c>
      <c r="C624" s="23">
        <v>139</v>
      </c>
      <c r="D624" s="23">
        <v>32</v>
      </c>
      <c r="E624" s="117">
        <f t="shared" si="40"/>
        <v>23.02158273381295</v>
      </c>
      <c r="F624" s="23">
        <v>21</v>
      </c>
      <c r="G624" s="117">
        <f t="shared" si="41"/>
        <v>15.107913669064748</v>
      </c>
      <c r="H624" s="23">
        <v>20</v>
      </c>
      <c r="I624" s="118">
        <f t="shared" si="42"/>
        <v>95.23809523809524</v>
      </c>
      <c r="J624" s="21" t="s">
        <v>52</v>
      </c>
      <c r="K624" s="21"/>
      <c r="L624" s="21"/>
      <c r="M624" s="21" t="s">
        <v>52</v>
      </c>
      <c r="N624" s="21"/>
    </row>
    <row r="625" spans="1:14" ht="16.5">
      <c r="A625" s="116">
        <v>8</v>
      </c>
      <c r="B625" s="78" t="s">
        <v>931</v>
      </c>
      <c r="C625" s="23">
        <v>248</v>
      </c>
      <c r="D625" s="23">
        <v>231</v>
      </c>
      <c r="E625" s="117">
        <f t="shared" si="40"/>
        <v>93.14516129032258</v>
      </c>
      <c r="F625" s="23">
        <v>57</v>
      </c>
      <c r="G625" s="117">
        <f t="shared" si="41"/>
        <v>22.983870967741936</v>
      </c>
      <c r="H625" s="23">
        <v>57</v>
      </c>
      <c r="I625" s="118">
        <f t="shared" si="42"/>
        <v>100</v>
      </c>
      <c r="J625" s="21"/>
      <c r="K625" s="21"/>
      <c r="L625" s="21"/>
      <c r="M625" s="21" t="s">
        <v>52</v>
      </c>
      <c r="N625" s="21"/>
    </row>
    <row r="626" spans="1:14" ht="16.5">
      <c r="A626" s="116">
        <v>9</v>
      </c>
      <c r="B626" s="78" t="s">
        <v>932</v>
      </c>
      <c r="C626" s="23">
        <v>136</v>
      </c>
      <c r="D626" s="23">
        <v>5</v>
      </c>
      <c r="E626" s="117">
        <f t="shared" si="40"/>
        <v>3.676470588235294</v>
      </c>
      <c r="F626" s="23">
        <v>18</v>
      </c>
      <c r="G626" s="117">
        <f t="shared" si="41"/>
        <v>13.235294117647058</v>
      </c>
      <c r="H626" s="23">
        <v>5</v>
      </c>
      <c r="I626" s="118">
        <f t="shared" si="42"/>
        <v>27.77777777777778</v>
      </c>
      <c r="J626" s="17"/>
      <c r="K626" s="17"/>
      <c r="L626" s="17"/>
      <c r="M626" s="17"/>
      <c r="N626" s="21"/>
    </row>
    <row r="627" spans="1:14" ht="16.5">
      <c r="A627" s="116">
        <v>10</v>
      </c>
      <c r="B627" s="78" t="s">
        <v>933</v>
      </c>
      <c r="C627" s="23">
        <v>162</v>
      </c>
      <c r="D627" s="23">
        <v>11</v>
      </c>
      <c r="E627" s="117">
        <f t="shared" si="40"/>
        <v>6.790123456790123</v>
      </c>
      <c r="F627" s="23">
        <v>37</v>
      </c>
      <c r="G627" s="117">
        <f t="shared" si="41"/>
        <v>22.839506172839506</v>
      </c>
      <c r="H627" s="23">
        <v>6</v>
      </c>
      <c r="I627" s="118">
        <f t="shared" si="42"/>
        <v>16.216216216216218</v>
      </c>
      <c r="J627" s="21"/>
      <c r="K627" s="21"/>
      <c r="L627" s="21"/>
      <c r="M627" s="21" t="s">
        <v>52</v>
      </c>
      <c r="N627" s="21"/>
    </row>
    <row r="628" spans="1:14" ht="16.5">
      <c r="A628" s="116">
        <v>11</v>
      </c>
      <c r="B628" s="78" t="s">
        <v>934</v>
      </c>
      <c r="C628" s="23">
        <v>143</v>
      </c>
      <c r="D628" s="23">
        <v>4</v>
      </c>
      <c r="E628" s="117">
        <f t="shared" si="40"/>
        <v>2.797202797202797</v>
      </c>
      <c r="F628" s="23">
        <v>19</v>
      </c>
      <c r="G628" s="117">
        <f t="shared" si="41"/>
        <v>13.286713286713287</v>
      </c>
      <c r="H628" s="23">
        <v>4</v>
      </c>
      <c r="I628" s="118">
        <f t="shared" si="42"/>
        <v>21.05263157894737</v>
      </c>
      <c r="J628" s="17"/>
      <c r="K628" s="17"/>
      <c r="L628" s="17"/>
      <c r="M628" s="17"/>
      <c r="N628" s="21"/>
    </row>
    <row r="629" spans="1:14" ht="16.5">
      <c r="A629" s="116">
        <v>12</v>
      </c>
      <c r="B629" s="78" t="s">
        <v>935</v>
      </c>
      <c r="C629" s="23">
        <v>102</v>
      </c>
      <c r="D629" s="23">
        <v>2</v>
      </c>
      <c r="E629" s="117">
        <f t="shared" si="40"/>
        <v>1.9607843137254901</v>
      </c>
      <c r="F629" s="23">
        <v>17</v>
      </c>
      <c r="G629" s="117">
        <f t="shared" si="41"/>
        <v>16.666666666666668</v>
      </c>
      <c r="H629" s="23">
        <v>1</v>
      </c>
      <c r="I629" s="118">
        <f t="shared" si="42"/>
        <v>5.882352941176471</v>
      </c>
      <c r="J629" s="17"/>
      <c r="K629" s="17"/>
      <c r="L629" s="17"/>
      <c r="M629" s="17"/>
      <c r="N629" s="21"/>
    </row>
    <row r="630" spans="1:14" ht="16.5">
      <c r="A630" s="116">
        <v>13</v>
      </c>
      <c r="B630" s="78" t="s">
        <v>936</v>
      </c>
      <c r="C630" s="23">
        <v>93</v>
      </c>
      <c r="D630" s="23">
        <v>9</v>
      </c>
      <c r="E630" s="117">
        <f t="shared" si="40"/>
        <v>9.67741935483871</v>
      </c>
      <c r="F630" s="23">
        <v>19</v>
      </c>
      <c r="G630" s="117">
        <f t="shared" si="41"/>
        <v>20.43010752688172</v>
      </c>
      <c r="H630" s="23">
        <v>4</v>
      </c>
      <c r="I630" s="118">
        <f t="shared" si="42"/>
        <v>21.05263157894737</v>
      </c>
      <c r="J630" s="17"/>
      <c r="K630" s="17"/>
      <c r="L630" s="17"/>
      <c r="M630" s="21" t="s">
        <v>52</v>
      </c>
      <c r="N630" s="21"/>
    </row>
    <row r="631" spans="1:14" ht="16.5">
      <c r="A631" s="116">
        <v>14</v>
      </c>
      <c r="B631" s="78" t="s">
        <v>937</v>
      </c>
      <c r="C631" s="23">
        <v>178</v>
      </c>
      <c r="D631" s="23">
        <v>1</v>
      </c>
      <c r="E631" s="117">
        <f t="shared" si="40"/>
        <v>0.5617977528089888</v>
      </c>
      <c r="F631" s="23">
        <v>20</v>
      </c>
      <c r="G631" s="117">
        <f t="shared" si="41"/>
        <v>11.235955056179776</v>
      </c>
      <c r="H631" s="23">
        <v>1</v>
      </c>
      <c r="I631" s="118">
        <f t="shared" si="42"/>
        <v>5</v>
      </c>
      <c r="J631" s="17"/>
      <c r="K631" s="17"/>
      <c r="L631" s="17"/>
      <c r="M631" s="17"/>
      <c r="N631" s="21"/>
    </row>
    <row r="632" spans="1:14" ht="16.5">
      <c r="A632" s="119" t="s">
        <v>24</v>
      </c>
      <c r="B632" s="120" t="s">
        <v>444</v>
      </c>
      <c r="C632" s="121">
        <f>SUM(C633:C645)</f>
        <v>1800</v>
      </c>
      <c r="D632" s="121">
        <f>SUM(D633:D645)</f>
        <v>455</v>
      </c>
      <c r="E632" s="114">
        <f t="shared" si="40"/>
        <v>25.27777777777778</v>
      </c>
      <c r="F632" s="121">
        <f>SUM(F633:F645)</f>
        <v>346</v>
      </c>
      <c r="G632" s="114">
        <f t="shared" si="41"/>
        <v>19.22222222222222</v>
      </c>
      <c r="H632" s="121">
        <f>SUM(H633:H645)</f>
        <v>99</v>
      </c>
      <c r="I632" s="115">
        <f t="shared" si="42"/>
        <v>28.612716763005782</v>
      </c>
      <c r="J632" s="25"/>
      <c r="K632" s="25"/>
      <c r="L632" s="25"/>
      <c r="M632" s="122">
        <v>7</v>
      </c>
      <c r="N632" s="25" t="s">
        <v>20</v>
      </c>
    </row>
    <row r="633" spans="1:14" ht="16.5">
      <c r="A633" s="116">
        <v>1</v>
      </c>
      <c r="B633" s="123" t="s">
        <v>938</v>
      </c>
      <c r="C633" s="124">
        <v>67</v>
      </c>
      <c r="D633" s="125">
        <v>15</v>
      </c>
      <c r="E633" s="117">
        <f t="shared" si="40"/>
        <v>22.388059701492537</v>
      </c>
      <c r="F633" s="125">
        <v>8</v>
      </c>
      <c r="G633" s="117">
        <f t="shared" si="41"/>
        <v>11.940298507462687</v>
      </c>
      <c r="H633" s="125">
        <v>2</v>
      </c>
      <c r="I633" s="118">
        <f t="shared" si="42"/>
        <v>25</v>
      </c>
      <c r="J633" s="26"/>
      <c r="K633" s="26"/>
      <c r="L633" s="126"/>
      <c r="M633" s="26"/>
      <c r="N633" s="26"/>
    </row>
    <row r="634" spans="1:14" ht="16.5">
      <c r="A634" s="116">
        <v>2</v>
      </c>
      <c r="B634" s="123" t="s">
        <v>939</v>
      </c>
      <c r="C634" s="124">
        <v>170</v>
      </c>
      <c r="D634" s="125">
        <v>25</v>
      </c>
      <c r="E634" s="117">
        <f t="shared" si="40"/>
        <v>14.705882352941176</v>
      </c>
      <c r="F634" s="125">
        <v>14</v>
      </c>
      <c r="G634" s="117">
        <f t="shared" si="41"/>
        <v>8.235294117647058</v>
      </c>
      <c r="H634" s="125">
        <v>0</v>
      </c>
      <c r="I634" s="118">
        <f t="shared" si="42"/>
        <v>0</v>
      </c>
      <c r="J634" s="26"/>
      <c r="K634" s="26"/>
      <c r="L634" s="126"/>
      <c r="M634" s="26"/>
      <c r="N634" s="26"/>
    </row>
    <row r="635" spans="1:14" ht="16.5">
      <c r="A635" s="116">
        <v>3</v>
      </c>
      <c r="B635" s="123" t="s">
        <v>940</v>
      </c>
      <c r="C635" s="124">
        <v>168</v>
      </c>
      <c r="D635" s="125">
        <v>26</v>
      </c>
      <c r="E635" s="117">
        <f t="shared" si="40"/>
        <v>15.476190476190476</v>
      </c>
      <c r="F635" s="125">
        <v>9</v>
      </c>
      <c r="G635" s="117">
        <f t="shared" si="41"/>
        <v>5.357142857142857</v>
      </c>
      <c r="H635" s="125">
        <v>1</v>
      </c>
      <c r="I635" s="118">
        <f t="shared" si="42"/>
        <v>11.11111111111111</v>
      </c>
      <c r="J635" s="26"/>
      <c r="K635" s="26"/>
      <c r="L635" s="126"/>
      <c r="M635" s="26"/>
      <c r="N635" s="26"/>
    </row>
    <row r="636" spans="1:14" ht="16.5">
      <c r="A636" s="116">
        <v>4</v>
      </c>
      <c r="B636" s="123" t="s">
        <v>941</v>
      </c>
      <c r="C636" s="124">
        <v>141</v>
      </c>
      <c r="D636" s="125">
        <v>29</v>
      </c>
      <c r="E636" s="117">
        <f t="shared" si="40"/>
        <v>20.56737588652482</v>
      </c>
      <c r="F636" s="125">
        <v>29</v>
      </c>
      <c r="G636" s="117">
        <f t="shared" si="41"/>
        <v>20.56737588652482</v>
      </c>
      <c r="H636" s="125">
        <v>1</v>
      </c>
      <c r="I636" s="118">
        <f t="shared" si="42"/>
        <v>3.4482758620689653</v>
      </c>
      <c r="J636" s="26"/>
      <c r="K636" s="26"/>
      <c r="L636" s="126"/>
      <c r="M636" s="26" t="s">
        <v>52</v>
      </c>
      <c r="N636" s="26"/>
    </row>
    <row r="637" spans="1:14" ht="16.5">
      <c r="A637" s="116">
        <v>5</v>
      </c>
      <c r="B637" s="123" t="s">
        <v>942</v>
      </c>
      <c r="C637" s="124">
        <v>106</v>
      </c>
      <c r="D637" s="125">
        <v>8</v>
      </c>
      <c r="E637" s="117">
        <f t="shared" si="40"/>
        <v>7.547169811320755</v>
      </c>
      <c r="F637" s="125">
        <v>25</v>
      </c>
      <c r="G637" s="117">
        <f t="shared" si="41"/>
        <v>23.58490566037736</v>
      </c>
      <c r="H637" s="125">
        <v>0</v>
      </c>
      <c r="I637" s="118">
        <f t="shared" si="42"/>
        <v>0</v>
      </c>
      <c r="J637" s="26"/>
      <c r="K637" s="26"/>
      <c r="L637" s="126"/>
      <c r="M637" s="26" t="s">
        <v>52</v>
      </c>
      <c r="N637" s="26"/>
    </row>
    <row r="638" spans="1:14" ht="16.5">
      <c r="A638" s="116">
        <v>6</v>
      </c>
      <c r="B638" s="123" t="s">
        <v>943</v>
      </c>
      <c r="C638" s="124">
        <v>152</v>
      </c>
      <c r="D638" s="125">
        <v>25</v>
      </c>
      <c r="E638" s="117">
        <f t="shared" si="40"/>
        <v>16.44736842105263</v>
      </c>
      <c r="F638" s="125">
        <v>31</v>
      </c>
      <c r="G638" s="117">
        <f t="shared" si="41"/>
        <v>20.394736842105264</v>
      </c>
      <c r="H638" s="125">
        <v>1</v>
      </c>
      <c r="I638" s="118">
        <f t="shared" si="42"/>
        <v>3.225806451612903</v>
      </c>
      <c r="J638" s="26"/>
      <c r="K638" s="26"/>
      <c r="L638" s="126"/>
      <c r="M638" s="26" t="s">
        <v>52</v>
      </c>
      <c r="N638" s="26"/>
    </row>
    <row r="639" spans="1:14" ht="16.5">
      <c r="A639" s="116">
        <v>7</v>
      </c>
      <c r="B639" s="123" t="s">
        <v>944</v>
      </c>
      <c r="C639" s="124">
        <v>114</v>
      </c>
      <c r="D639" s="125">
        <v>9</v>
      </c>
      <c r="E639" s="117">
        <f t="shared" si="40"/>
        <v>7.894736842105263</v>
      </c>
      <c r="F639" s="125">
        <v>13</v>
      </c>
      <c r="G639" s="117">
        <f t="shared" si="41"/>
        <v>11.403508771929825</v>
      </c>
      <c r="H639" s="125">
        <v>0</v>
      </c>
      <c r="I639" s="118">
        <f t="shared" si="42"/>
        <v>0</v>
      </c>
      <c r="J639" s="26"/>
      <c r="K639" s="26"/>
      <c r="L639" s="126"/>
      <c r="M639" s="26"/>
      <c r="N639" s="26"/>
    </row>
    <row r="640" spans="1:14" ht="16.5">
      <c r="A640" s="116">
        <v>8</v>
      </c>
      <c r="B640" s="123" t="s">
        <v>945</v>
      </c>
      <c r="C640" s="124">
        <v>179</v>
      </c>
      <c r="D640" s="125">
        <v>11</v>
      </c>
      <c r="E640" s="117">
        <f t="shared" si="40"/>
        <v>6.145251396648045</v>
      </c>
      <c r="F640" s="125">
        <v>29</v>
      </c>
      <c r="G640" s="117">
        <f t="shared" si="41"/>
        <v>16.201117318435752</v>
      </c>
      <c r="H640" s="125">
        <v>3</v>
      </c>
      <c r="I640" s="118">
        <f t="shared" si="42"/>
        <v>10.344827586206897</v>
      </c>
      <c r="J640" s="26"/>
      <c r="K640" s="26"/>
      <c r="L640" s="126"/>
      <c r="M640" s="26"/>
      <c r="N640" s="26"/>
    </row>
    <row r="641" spans="1:14" ht="16.5">
      <c r="A641" s="116">
        <v>9</v>
      </c>
      <c r="B641" s="123" t="s">
        <v>664</v>
      </c>
      <c r="C641" s="124">
        <v>176</v>
      </c>
      <c r="D641" s="125">
        <v>27</v>
      </c>
      <c r="E641" s="117">
        <f t="shared" si="40"/>
        <v>15.340909090909092</v>
      </c>
      <c r="F641" s="125">
        <v>27</v>
      </c>
      <c r="G641" s="117">
        <f t="shared" si="41"/>
        <v>15.340909090909092</v>
      </c>
      <c r="H641" s="125">
        <v>0</v>
      </c>
      <c r="I641" s="118">
        <f t="shared" si="42"/>
        <v>0</v>
      </c>
      <c r="J641" s="26"/>
      <c r="K641" s="26"/>
      <c r="L641" s="126"/>
      <c r="M641" s="26"/>
      <c r="N641" s="26"/>
    </row>
    <row r="642" spans="1:14" ht="16.5">
      <c r="A642" s="116">
        <v>10</v>
      </c>
      <c r="B642" s="123" t="s">
        <v>807</v>
      </c>
      <c r="C642" s="124">
        <v>166</v>
      </c>
      <c r="D642" s="125">
        <v>19</v>
      </c>
      <c r="E642" s="117">
        <f t="shared" si="40"/>
        <v>11.44578313253012</v>
      </c>
      <c r="F642" s="125">
        <v>34</v>
      </c>
      <c r="G642" s="117">
        <f>F642*100/C642</f>
        <v>20.481927710843372</v>
      </c>
      <c r="H642" s="125">
        <v>1</v>
      </c>
      <c r="I642" s="118">
        <f t="shared" si="42"/>
        <v>2.9411764705882355</v>
      </c>
      <c r="J642" s="26"/>
      <c r="K642" s="26"/>
      <c r="L642" s="126"/>
      <c r="M642" s="26" t="s">
        <v>52</v>
      </c>
      <c r="N642" s="26"/>
    </row>
    <row r="643" spans="1:14" ht="16.5">
      <c r="A643" s="116">
        <v>11</v>
      </c>
      <c r="B643" s="123" t="s">
        <v>946</v>
      </c>
      <c r="C643" s="124">
        <v>128</v>
      </c>
      <c r="D643" s="125">
        <v>71</v>
      </c>
      <c r="E643" s="117">
        <f t="shared" si="40"/>
        <v>55.46875</v>
      </c>
      <c r="F643" s="125">
        <v>37</v>
      </c>
      <c r="G643" s="117">
        <f t="shared" si="41"/>
        <v>28.90625</v>
      </c>
      <c r="H643" s="125">
        <v>23</v>
      </c>
      <c r="I643" s="118">
        <f t="shared" si="42"/>
        <v>62.16216216216216</v>
      </c>
      <c r="J643" s="26"/>
      <c r="K643" s="26"/>
      <c r="L643" s="126"/>
      <c r="M643" s="26" t="s">
        <v>52</v>
      </c>
      <c r="N643" s="26"/>
    </row>
    <row r="644" spans="1:14" ht="16.5">
      <c r="A644" s="116">
        <v>12</v>
      </c>
      <c r="B644" s="123" t="s">
        <v>947</v>
      </c>
      <c r="C644" s="124">
        <v>101</v>
      </c>
      <c r="D644" s="90">
        <v>81</v>
      </c>
      <c r="E644" s="117">
        <f t="shared" si="40"/>
        <v>80.1980198019802</v>
      </c>
      <c r="F644" s="125">
        <v>21</v>
      </c>
      <c r="G644" s="117">
        <f t="shared" si="41"/>
        <v>20.792079207920793</v>
      </c>
      <c r="H644" s="125">
        <v>13</v>
      </c>
      <c r="I644" s="118">
        <f t="shared" si="42"/>
        <v>61.904761904761905</v>
      </c>
      <c r="J644" s="26"/>
      <c r="K644" s="26"/>
      <c r="L644" s="126"/>
      <c r="M644" s="26" t="s">
        <v>52</v>
      </c>
      <c r="N644" s="26"/>
    </row>
    <row r="645" spans="1:14" ht="16.5">
      <c r="A645" s="116">
        <v>13</v>
      </c>
      <c r="B645" s="123" t="s">
        <v>948</v>
      </c>
      <c r="C645" s="124">
        <v>132</v>
      </c>
      <c r="D645" s="90">
        <v>109</v>
      </c>
      <c r="E645" s="117">
        <f t="shared" si="40"/>
        <v>82.57575757575758</v>
      </c>
      <c r="F645" s="125">
        <v>69</v>
      </c>
      <c r="G645" s="117">
        <f t="shared" si="41"/>
        <v>52.27272727272727</v>
      </c>
      <c r="H645" s="125">
        <v>54</v>
      </c>
      <c r="I645" s="118">
        <f t="shared" si="42"/>
        <v>78.26086956521739</v>
      </c>
      <c r="J645" s="26"/>
      <c r="K645" s="26"/>
      <c r="L645" s="126"/>
      <c r="M645" s="26" t="s">
        <v>52</v>
      </c>
      <c r="N645" s="26"/>
    </row>
    <row r="646" spans="1:14" ht="16.5">
      <c r="A646" s="122" t="s">
        <v>20</v>
      </c>
      <c r="B646" s="127" t="s">
        <v>445</v>
      </c>
      <c r="C646" s="121">
        <f>SUM(C647:C657)</f>
        <v>1629</v>
      </c>
      <c r="D646" s="121">
        <f>SUM(D647:D657)</f>
        <v>629</v>
      </c>
      <c r="E646" s="114">
        <f t="shared" si="40"/>
        <v>38.612645794966234</v>
      </c>
      <c r="F646" s="121">
        <f>SUM(F647:F657)</f>
        <v>303</v>
      </c>
      <c r="G646" s="114">
        <f t="shared" si="41"/>
        <v>18.60036832412523</v>
      </c>
      <c r="H646" s="121">
        <f>SUM(H647:H657)</f>
        <v>159</v>
      </c>
      <c r="I646" s="115">
        <f t="shared" si="42"/>
        <v>52.475247524752476</v>
      </c>
      <c r="J646" s="122"/>
      <c r="K646" s="122"/>
      <c r="L646" s="122"/>
      <c r="M646" s="122">
        <v>7</v>
      </c>
      <c r="N646" s="122" t="s">
        <v>20</v>
      </c>
    </row>
    <row r="647" spans="1:14" ht="16.5">
      <c r="A647" s="116">
        <v>1</v>
      </c>
      <c r="B647" s="128" t="s">
        <v>949</v>
      </c>
      <c r="C647" s="53">
        <v>191</v>
      </c>
      <c r="D647" s="125">
        <v>80</v>
      </c>
      <c r="E647" s="117">
        <f t="shared" si="40"/>
        <v>41.8848167539267</v>
      </c>
      <c r="F647" s="125">
        <v>29</v>
      </c>
      <c r="G647" s="117">
        <f t="shared" si="41"/>
        <v>15.18324607329843</v>
      </c>
      <c r="H647" s="90">
        <v>18</v>
      </c>
      <c r="I647" s="118">
        <f t="shared" si="42"/>
        <v>62.06896551724138</v>
      </c>
      <c r="J647" s="129" t="s">
        <v>52</v>
      </c>
      <c r="K647" s="129"/>
      <c r="L647" s="129"/>
      <c r="M647" s="129" t="s">
        <v>52</v>
      </c>
      <c r="N647" s="21"/>
    </row>
    <row r="648" spans="1:14" ht="16.5">
      <c r="A648" s="116">
        <v>2</v>
      </c>
      <c r="B648" s="128" t="s">
        <v>950</v>
      </c>
      <c r="C648" s="53">
        <v>167</v>
      </c>
      <c r="D648" s="125">
        <v>32</v>
      </c>
      <c r="E648" s="117">
        <f t="shared" si="40"/>
        <v>19.161676646706585</v>
      </c>
      <c r="F648" s="125">
        <v>30</v>
      </c>
      <c r="G648" s="117">
        <f t="shared" si="41"/>
        <v>17.964071856287426</v>
      </c>
      <c r="H648" s="90">
        <v>4</v>
      </c>
      <c r="I648" s="118">
        <f t="shared" si="42"/>
        <v>13.333333333333334</v>
      </c>
      <c r="J648" s="129"/>
      <c r="K648" s="129"/>
      <c r="L648" s="129"/>
      <c r="M648" s="129"/>
      <c r="N648" s="21"/>
    </row>
    <row r="649" spans="1:14" ht="16.5">
      <c r="A649" s="116">
        <v>3</v>
      </c>
      <c r="B649" s="128" t="s">
        <v>951</v>
      </c>
      <c r="C649" s="53">
        <v>107</v>
      </c>
      <c r="D649" s="125">
        <v>12</v>
      </c>
      <c r="E649" s="117">
        <f t="shared" si="40"/>
        <v>11.214953271028037</v>
      </c>
      <c r="F649" s="125">
        <v>22</v>
      </c>
      <c r="G649" s="117">
        <f t="shared" si="41"/>
        <v>20.560747663551403</v>
      </c>
      <c r="H649" s="90">
        <v>3</v>
      </c>
      <c r="I649" s="118">
        <f t="shared" si="42"/>
        <v>13.636363636363637</v>
      </c>
      <c r="J649" s="129"/>
      <c r="K649" s="129"/>
      <c r="L649" s="129"/>
      <c r="M649" s="129" t="s">
        <v>52</v>
      </c>
      <c r="N649" s="21"/>
    </row>
    <row r="650" spans="1:14" ht="16.5">
      <c r="A650" s="116">
        <v>4</v>
      </c>
      <c r="B650" s="128" t="s">
        <v>952</v>
      </c>
      <c r="C650" s="53">
        <v>155</v>
      </c>
      <c r="D650" s="125">
        <v>81</v>
      </c>
      <c r="E650" s="117">
        <f t="shared" si="40"/>
        <v>52.25806451612903</v>
      </c>
      <c r="F650" s="125">
        <v>30</v>
      </c>
      <c r="G650" s="117">
        <f t="shared" si="41"/>
        <v>19.35483870967742</v>
      </c>
      <c r="H650" s="90">
        <v>20</v>
      </c>
      <c r="I650" s="118">
        <f t="shared" si="42"/>
        <v>66.66666666666667</v>
      </c>
      <c r="J650" s="129" t="s">
        <v>52</v>
      </c>
      <c r="K650" s="129"/>
      <c r="L650" s="129"/>
      <c r="M650" s="129" t="s">
        <v>52</v>
      </c>
      <c r="N650" s="21"/>
    </row>
    <row r="651" spans="1:14" ht="16.5">
      <c r="A651" s="116">
        <v>5</v>
      </c>
      <c r="B651" s="128" t="s">
        <v>953</v>
      </c>
      <c r="C651" s="53">
        <v>123</v>
      </c>
      <c r="D651" s="125">
        <v>19</v>
      </c>
      <c r="E651" s="117">
        <f t="shared" si="40"/>
        <v>15.447154471544716</v>
      </c>
      <c r="F651" s="125">
        <v>27</v>
      </c>
      <c r="G651" s="117">
        <f t="shared" si="41"/>
        <v>21.951219512195124</v>
      </c>
      <c r="H651" s="90">
        <v>3</v>
      </c>
      <c r="I651" s="118">
        <f t="shared" si="42"/>
        <v>11.11111111111111</v>
      </c>
      <c r="J651" s="129"/>
      <c r="K651" s="129"/>
      <c r="L651" s="129"/>
      <c r="M651" s="129" t="s">
        <v>52</v>
      </c>
      <c r="N651" s="21"/>
    </row>
    <row r="652" spans="1:14" ht="16.5">
      <c r="A652" s="116">
        <v>6</v>
      </c>
      <c r="B652" s="128" t="s">
        <v>954</v>
      </c>
      <c r="C652" s="53">
        <v>148</v>
      </c>
      <c r="D652" s="125">
        <v>13</v>
      </c>
      <c r="E652" s="117">
        <f t="shared" si="40"/>
        <v>8.783783783783784</v>
      </c>
      <c r="F652" s="125">
        <v>11</v>
      </c>
      <c r="G652" s="117">
        <f t="shared" si="41"/>
        <v>7.4324324324324325</v>
      </c>
      <c r="H652" s="90">
        <v>1</v>
      </c>
      <c r="I652" s="118">
        <f t="shared" si="42"/>
        <v>9.090909090909092</v>
      </c>
      <c r="J652" s="129"/>
      <c r="K652" s="129"/>
      <c r="L652" s="129"/>
      <c r="M652" s="129"/>
      <c r="N652" s="21"/>
    </row>
    <row r="653" spans="1:14" ht="16.5">
      <c r="A653" s="116">
        <v>7</v>
      </c>
      <c r="B653" s="128" t="s">
        <v>955</v>
      </c>
      <c r="C653" s="53">
        <v>124</v>
      </c>
      <c r="D653" s="125">
        <v>17</v>
      </c>
      <c r="E653" s="117">
        <f t="shared" si="40"/>
        <v>13.709677419354838</v>
      </c>
      <c r="F653" s="125">
        <v>12</v>
      </c>
      <c r="G653" s="117">
        <f t="shared" si="41"/>
        <v>9.67741935483871</v>
      </c>
      <c r="H653" s="90">
        <v>1</v>
      </c>
      <c r="I653" s="118">
        <f t="shared" si="42"/>
        <v>8.333333333333334</v>
      </c>
      <c r="J653" s="129"/>
      <c r="K653" s="129"/>
      <c r="L653" s="129"/>
      <c r="M653" s="129"/>
      <c r="N653" s="21"/>
    </row>
    <row r="654" spans="1:14" ht="16.5">
      <c r="A654" s="116">
        <v>8</v>
      </c>
      <c r="B654" s="128" t="s">
        <v>956</v>
      </c>
      <c r="C654" s="53">
        <v>119</v>
      </c>
      <c r="D654" s="125">
        <v>15</v>
      </c>
      <c r="E654" s="117">
        <f t="shared" si="40"/>
        <v>12.605042016806722</v>
      </c>
      <c r="F654" s="125">
        <v>14</v>
      </c>
      <c r="G654" s="117">
        <f t="shared" si="41"/>
        <v>11.764705882352942</v>
      </c>
      <c r="H654" s="90">
        <v>1</v>
      </c>
      <c r="I654" s="118">
        <f t="shared" si="42"/>
        <v>7.142857142857143</v>
      </c>
      <c r="J654" s="129"/>
      <c r="K654" s="129"/>
      <c r="L654" s="129"/>
      <c r="M654" s="129"/>
      <c r="N654" s="21"/>
    </row>
    <row r="655" spans="1:14" ht="16.5">
      <c r="A655" s="116">
        <v>9</v>
      </c>
      <c r="B655" s="128" t="s">
        <v>957</v>
      </c>
      <c r="C655" s="53">
        <v>145</v>
      </c>
      <c r="D655" s="125">
        <v>82</v>
      </c>
      <c r="E655" s="117">
        <f t="shared" si="40"/>
        <v>56.55172413793103</v>
      </c>
      <c r="F655" s="125">
        <v>27</v>
      </c>
      <c r="G655" s="117">
        <f t="shared" si="41"/>
        <v>18.620689655172413</v>
      </c>
      <c r="H655" s="90">
        <v>19</v>
      </c>
      <c r="I655" s="118">
        <f t="shared" si="42"/>
        <v>70.37037037037037</v>
      </c>
      <c r="J655" s="129" t="s">
        <v>52</v>
      </c>
      <c r="K655" s="129"/>
      <c r="L655" s="129"/>
      <c r="M655" s="129" t="s">
        <v>52</v>
      </c>
      <c r="N655" s="21"/>
    </row>
    <row r="656" spans="1:14" ht="16.5">
      <c r="A656" s="116">
        <v>10</v>
      </c>
      <c r="B656" s="128" t="s">
        <v>845</v>
      </c>
      <c r="C656" s="53">
        <v>88</v>
      </c>
      <c r="D656" s="125">
        <v>34</v>
      </c>
      <c r="E656" s="117">
        <f t="shared" si="40"/>
        <v>38.63636363636363</v>
      </c>
      <c r="F656" s="125">
        <v>19</v>
      </c>
      <c r="G656" s="117">
        <f t="shared" si="41"/>
        <v>21.59090909090909</v>
      </c>
      <c r="H656" s="90">
        <v>7</v>
      </c>
      <c r="I656" s="118">
        <f t="shared" si="42"/>
        <v>36.8421052631579</v>
      </c>
      <c r="J656" s="129"/>
      <c r="K656" s="129"/>
      <c r="L656" s="129"/>
      <c r="M656" s="129" t="s">
        <v>52</v>
      </c>
      <c r="N656" s="21"/>
    </row>
    <row r="657" spans="1:14" ht="16.5">
      <c r="A657" s="116">
        <v>11</v>
      </c>
      <c r="B657" s="128" t="s">
        <v>958</v>
      </c>
      <c r="C657" s="53">
        <v>262</v>
      </c>
      <c r="D657" s="125">
        <v>244</v>
      </c>
      <c r="E657" s="117">
        <f t="shared" si="40"/>
        <v>93.12977099236642</v>
      </c>
      <c r="F657" s="125">
        <v>82</v>
      </c>
      <c r="G657" s="117">
        <f t="shared" si="41"/>
        <v>31.297709923664122</v>
      </c>
      <c r="H657" s="90">
        <v>82</v>
      </c>
      <c r="I657" s="118">
        <f t="shared" si="42"/>
        <v>100</v>
      </c>
      <c r="J657" s="129"/>
      <c r="K657" s="129"/>
      <c r="L657" s="129"/>
      <c r="M657" s="129" t="s">
        <v>52</v>
      </c>
      <c r="N657" s="21"/>
    </row>
    <row r="658" spans="1:14" ht="16.5">
      <c r="A658" s="119" t="s">
        <v>26</v>
      </c>
      <c r="B658" s="130" t="s">
        <v>446</v>
      </c>
      <c r="C658" s="131">
        <f>SUM(C659:C671)</f>
        <v>2383</v>
      </c>
      <c r="D658" s="131">
        <f>SUM(D659:D671)</f>
        <v>1115</v>
      </c>
      <c r="E658" s="114">
        <f t="shared" si="40"/>
        <v>46.78976080570709</v>
      </c>
      <c r="F658" s="131">
        <f>SUM(F659:F671)</f>
        <v>389</v>
      </c>
      <c r="G658" s="114">
        <f t="shared" si="41"/>
        <v>16.323961393201845</v>
      </c>
      <c r="H658" s="131">
        <f>SUM(H659:H671)</f>
        <v>198</v>
      </c>
      <c r="I658" s="115">
        <f t="shared" si="42"/>
        <v>50.89974293059126</v>
      </c>
      <c r="J658" s="132"/>
      <c r="K658" s="132"/>
      <c r="L658" s="132"/>
      <c r="M658" s="132">
        <v>7</v>
      </c>
      <c r="N658" s="132" t="s">
        <v>20</v>
      </c>
    </row>
    <row r="659" spans="1:14" ht="16.5">
      <c r="A659" s="116">
        <v>1</v>
      </c>
      <c r="B659" s="133" t="s">
        <v>675</v>
      </c>
      <c r="C659" s="134">
        <v>228</v>
      </c>
      <c r="D659" s="134">
        <v>170</v>
      </c>
      <c r="E659" s="117">
        <f t="shared" si="40"/>
        <v>74.56140350877193</v>
      </c>
      <c r="F659" s="134">
        <v>39</v>
      </c>
      <c r="G659" s="117">
        <f t="shared" si="41"/>
        <v>17.105263157894736</v>
      </c>
      <c r="H659" s="134">
        <v>30</v>
      </c>
      <c r="I659" s="118">
        <f t="shared" si="42"/>
        <v>76.92307692307692</v>
      </c>
      <c r="J659" s="129" t="s">
        <v>52</v>
      </c>
      <c r="K659" s="135"/>
      <c r="L659" s="135"/>
      <c r="M659" s="129" t="s">
        <v>52</v>
      </c>
      <c r="N659" s="21"/>
    </row>
    <row r="660" spans="1:14" ht="16.5">
      <c r="A660" s="116">
        <v>2</v>
      </c>
      <c r="B660" s="133" t="s">
        <v>959</v>
      </c>
      <c r="C660" s="134">
        <v>152</v>
      </c>
      <c r="D660" s="134">
        <v>143</v>
      </c>
      <c r="E660" s="117">
        <f t="shared" si="40"/>
        <v>94.07894736842105</v>
      </c>
      <c r="F660" s="134">
        <v>25</v>
      </c>
      <c r="G660" s="117">
        <f t="shared" si="41"/>
        <v>16.44736842105263</v>
      </c>
      <c r="H660" s="134">
        <v>22</v>
      </c>
      <c r="I660" s="118">
        <f t="shared" si="42"/>
        <v>88</v>
      </c>
      <c r="J660" s="129" t="s">
        <v>52</v>
      </c>
      <c r="K660" s="135"/>
      <c r="L660" s="135"/>
      <c r="M660" s="129" t="s">
        <v>52</v>
      </c>
      <c r="N660" s="21"/>
    </row>
    <row r="661" spans="1:14" ht="16.5">
      <c r="A661" s="116">
        <v>3</v>
      </c>
      <c r="B661" s="133" t="s">
        <v>960</v>
      </c>
      <c r="C661" s="134">
        <v>221</v>
      </c>
      <c r="D661" s="134">
        <v>56</v>
      </c>
      <c r="E661" s="117">
        <f t="shared" si="40"/>
        <v>25.339366515837103</v>
      </c>
      <c r="F661" s="134">
        <v>34</v>
      </c>
      <c r="G661" s="117">
        <f t="shared" si="41"/>
        <v>15.384615384615385</v>
      </c>
      <c r="H661" s="134">
        <v>10</v>
      </c>
      <c r="I661" s="118">
        <f t="shared" si="42"/>
        <v>29.41176470588235</v>
      </c>
      <c r="J661" s="135"/>
      <c r="K661" s="135"/>
      <c r="L661" s="135"/>
      <c r="M661" s="135"/>
      <c r="N661" s="21"/>
    </row>
    <row r="662" spans="1:14" ht="16.5">
      <c r="A662" s="116">
        <v>4</v>
      </c>
      <c r="B662" s="133" t="s">
        <v>961</v>
      </c>
      <c r="C662" s="134">
        <v>218</v>
      </c>
      <c r="D662" s="134">
        <v>2</v>
      </c>
      <c r="E662" s="117">
        <f t="shared" si="40"/>
        <v>0.9174311926605505</v>
      </c>
      <c r="F662" s="134">
        <v>33</v>
      </c>
      <c r="G662" s="117">
        <f t="shared" si="41"/>
        <v>15.137614678899082</v>
      </c>
      <c r="H662" s="134">
        <v>1</v>
      </c>
      <c r="I662" s="118">
        <f t="shared" si="42"/>
        <v>3.0303030303030303</v>
      </c>
      <c r="J662" s="135"/>
      <c r="K662" s="135"/>
      <c r="L662" s="135"/>
      <c r="M662" s="135"/>
      <c r="N662" s="21"/>
    </row>
    <row r="663" spans="1:14" ht="16.5">
      <c r="A663" s="116">
        <v>5</v>
      </c>
      <c r="B663" s="133" t="s">
        <v>962</v>
      </c>
      <c r="C663" s="134">
        <v>315</v>
      </c>
      <c r="D663" s="134">
        <v>167</v>
      </c>
      <c r="E663" s="117">
        <f t="shared" si="40"/>
        <v>53.01587301587302</v>
      </c>
      <c r="F663" s="134">
        <v>39</v>
      </c>
      <c r="G663" s="117">
        <f t="shared" si="41"/>
        <v>12.380952380952381</v>
      </c>
      <c r="H663" s="134">
        <v>25</v>
      </c>
      <c r="I663" s="118">
        <f t="shared" si="42"/>
        <v>64.1025641025641</v>
      </c>
      <c r="J663" s="129"/>
      <c r="K663" s="135"/>
      <c r="L663" s="135"/>
      <c r="M663" s="129"/>
      <c r="N663" s="21"/>
    </row>
    <row r="664" spans="1:14" ht="16.5">
      <c r="A664" s="116">
        <v>6</v>
      </c>
      <c r="B664" s="133" t="s">
        <v>963</v>
      </c>
      <c r="C664" s="134">
        <v>123</v>
      </c>
      <c r="D664" s="134">
        <v>113</v>
      </c>
      <c r="E664" s="117">
        <f t="shared" si="40"/>
        <v>91.869918699187</v>
      </c>
      <c r="F664" s="134">
        <v>25</v>
      </c>
      <c r="G664" s="117">
        <f t="shared" si="41"/>
        <v>20.32520325203252</v>
      </c>
      <c r="H664" s="134">
        <v>20</v>
      </c>
      <c r="I664" s="118">
        <f t="shared" si="42"/>
        <v>80</v>
      </c>
      <c r="J664" s="129"/>
      <c r="K664" s="135"/>
      <c r="L664" s="135"/>
      <c r="M664" s="129" t="s">
        <v>52</v>
      </c>
      <c r="N664" s="21"/>
    </row>
    <row r="665" spans="1:14" ht="16.5">
      <c r="A665" s="116">
        <v>7</v>
      </c>
      <c r="B665" s="133" t="s">
        <v>964</v>
      </c>
      <c r="C665" s="134">
        <v>196</v>
      </c>
      <c r="D665" s="134">
        <v>11</v>
      </c>
      <c r="E665" s="117">
        <f t="shared" si="40"/>
        <v>5.612244897959184</v>
      </c>
      <c r="F665" s="134">
        <v>23</v>
      </c>
      <c r="G665" s="117">
        <f t="shared" si="41"/>
        <v>11.73469387755102</v>
      </c>
      <c r="H665" s="134">
        <v>2</v>
      </c>
      <c r="I665" s="118">
        <f t="shared" si="42"/>
        <v>8.695652173913043</v>
      </c>
      <c r="J665" s="135"/>
      <c r="K665" s="135"/>
      <c r="L665" s="135"/>
      <c r="M665" s="135"/>
      <c r="N665" s="21"/>
    </row>
    <row r="666" spans="1:14" ht="16.5">
      <c r="A666" s="116">
        <v>8</v>
      </c>
      <c r="B666" s="133" t="s">
        <v>965</v>
      </c>
      <c r="C666" s="134">
        <v>167</v>
      </c>
      <c r="D666" s="134">
        <v>15</v>
      </c>
      <c r="E666" s="117">
        <f t="shared" si="40"/>
        <v>8.982035928143713</v>
      </c>
      <c r="F666" s="134">
        <v>26</v>
      </c>
      <c r="G666" s="117">
        <f t="shared" si="41"/>
        <v>15.568862275449101</v>
      </c>
      <c r="H666" s="134">
        <v>4</v>
      </c>
      <c r="I666" s="118">
        <f t="shared" si="42"/>
        <v>15.384615384615385</v>
      </c>
      <c r="J666" s="135"/>
      <c r="K666" s="135"/>
      <c r="L666" s="135"/>
      <c r="M666" s="135"/>
      <c r="N666" s="21"/>
    </row>
    <row r="667" spans="1:14" ht="16.5">
      <c r="A667" s="116">
        <v>9</v>
      </c>
      <c r="B667" s="133" t="s">
        <v>966</v>
      </c>
      <c r="C667" s="134">
        <v>177</v>
      </c>
      <c r="D667" s="134">
        <v>115</v>
      </c>
      <c r="E667" s="117">
        <f t="shared" si="40"/>
        <v>64.97175141242938</v>
      </c>
      <c r="F667" s="134">
        <v>35</v>
      </c>
      <c r="G667" s="117">
        <f t="shared" si="41"/>
        <v>19.774011299435028</v>
      </c>
      <c r="H667" s="134">
        <v>22</v>
      </c>
      <c r="I667" s="118">
        <f t="shared" si="42"/>
        <v>62.857142857142854</v>
      </c>
      <c r="J667" s="129" t="s">
        <v>52</v>
      </c>
      <c r="K667" s="135"/>
      <c r="L667" s="135"/>
      <c r="M667" s="129" t="s">
        <v>52</v>
      </c>
      <c r="N667" s="21"/>
    </row>
    <row r="668" spans="1:14" ht="16.5">
      <c r="A668" s="116">
        <v>10</v>
      </c>
      <c r="B668" s="133" t="s">
        <v>967</v>
      </c>
      <c r="C668" s="134">
        <v>143</v>
      </c>
      <c r="D668" s="134">
        <v>83</v>
      </c>
      <c r="E668" s="117">
        <f t="shared" si="40"/>
        <v>58.04195804195804</v>
      </c>
      <c r="F668" s="134">
        <v>27</v>
      </c>
      <c r="G668" s="117">
        <f t="shared" si="41"/>
        <v>18.88111888111888</v>
      </c>
      <c r="H668" s="134">
        <v>17</v>
      </c>
      <c r="I668" s="118">
        <f t="shared" si="42"/>
        <v>62.96296296296296</v>
      </c>
      <c r="J668" s="129" t="s">
        <v>52</v>
      </c>
      <c r="K668" s="135"/>
      <c r="L668" s="135"/>
      <c r="M668" s="129" t="s">
        <v>52</v>
      </c>
      <c r="N668" s="21"/>
    </row>
    <row r="669" spans="1:14" ht="16.5">
      <c r="A669" s="116">
        <v>11</v>
      </c>
      <c r="B669" s="133" t="s">
        <v>968</v>
      </c>
      <c r="C669" s="134">
        <v>230</v>
      </c>
      <c r="D669" s="134">
        <v>87</v>
      </c>
      <c r="E669" s="117">
        <f t="shared" si="40"/>
        <v>37.82608695652174</v>
      </c>
      <c r="F669" s="134">
        <v>39</v>
      </c>
      <c r="G669" s="117">
        <f t="shared" si="41"/>
        <v>16.956521739130434</v>
      </c>
      <c r="H669" s="134">
        <v>15</v>
      </c>
      <c r="I669" s="118">
        <f t="shared" si="42"/>
        <v>38.46153846153846</v>
      </c>
      <c r="J669" s="135"/>
      <c r="K669" s="135"/>
      <c r="L669" s="135"/>
      <c r="M669" s="135"/>
      <c r="N669" s="21"/>
    </row>
    <row r="670" spans="1:14" ht="16.5">
      <c r="A670" s="116">
        <v>12</v>
      </c>
      <c r="B670" s="133" t="s">
        <v>969</v>
      </c>
      <c r="C670" s="134">
        <v>107</v>
      </c>
      <c r="D670" s="134">
        <v>55</v>
      </c>
      <c r="E670" s="117">
        <f t="shared" si="40"/>
        <v>51.401869158878505</v>
      </c>
      <c r="F670" s="134">
        <v>22</v>
      </c>
      <c r="G670" s="117">
        <f t="shared" si="41"/>
        <v>20.560747663551403</v>
      </c>
      <c r="H670" s="134">
        <v>9</v>
      </c>
      <c r="I670" s="118">
        <f t="shared" si="42"/>
        <v>40.90909090909091</v>
      </c>
      <c r="J670" s="135"/>
      <c r="K670" s="135"/>
      <c r="L670" s="135"/>
      <c r="M670" s="135" t="s">
        <v>52</v>
      </c>
      <c r="N670" s="21"/>
    </row>
    <row r="671" spans="1:14" ht="16.5">
      <c r="A671" s="116">
        <v>13</v>
      </c>
      <c r="B671" s="133" t="s">
        <v>970</v>
      </c>
      <c r="C671" s="134">
        <v>106</v>
      </c>
      <c r="D671" s="134">
        <v>98</v>
      </c>
      <c r="E671" s="117">
        <f t="shared" si="40"/>
        <v>92.45283018867924</v>
      </c>
      <c r="F671" s="134">
        <v>22</v>
      </c>
      <c r="G671" s="117">
        <f t="shared" si="41"/>
        <v>20.754716981132077</v>
      </c>
      <c r="H671" s="134">
        <v>21</v>
      </c>
      <c r="I671" s="118">
        <f t="shared" si="42"/>
        <v>95.45454545454545</v>
      </c>
      <c r="J671" s="129"/>
      <c r="K671" s="135"/>
      <c r="L671" s="135"/>
      <c r="M671" s="129" t="s">
        <v>52</v>
      </c>
      <c r="N671" s="21"/>
    </row>
    <row r="672" spans="1:14" ht="16.5">
      <c r="A672" s="119" t="s">
        <v>30</v>
      </c>
      <c r="B672" s="127" t="s">
        <v>447</v>
      </c>
      <c r="C672" s="121">
        <f>SUM(C673:C677)</f>
        <v>830</v>
      </c>
      <c r="D672" s="121">
        <f>SUM(D673:D677)</f>
        <v>164</v>
      </c>
      <c r="E672" s="114">
        <f t="shared" si="40"/>
        <v>19.759036144578314</v>
      </c>
      <c r="F672" s="121">
        <f>SUM(F673:F677)</f>
        <v>119</v>
      </c>
      <c r="G672" s="114">
        <f t="shared" si="41"/>
        <v>14.337349397590362</v>
      </c>
      <c r="H672" s="121">
        <f>SUM(H673:H677)</f>
        <v>36</v>
      </c>
      <c r="I672" s="115">
        <f t="shared" si="42"/>
        <v>30.252100840336134</v>
      </c>
      <c r="J672" s="122"/>
      <c r="K672" s="122"/>
      <c r="L672" s="122"/>
      <c r="M672" s="122">
        <v>3</v>
      </c>
      <c r="N672" s="122" t="s">
        <v>24</v>
      </c>
    </row>
    <row r="673" spans="1:14" ht="16.5">
      <c r="A673" s="116">
        <v>1</v>
      </c>
      <c r="B673" s="136" t="s">
        <v>971</v>
      </c>
      <c r="C673" s="90">
        <v>217</v>
      </c>
      <c r="D673" s="90">
        <v>12</v>
      </c>
      <c r="E673" s="117">
        <f t="shared" si="40"/>
        <v>5.529953917050691</v>
      </c>
      <c r="F673" s="90">
        <v>23</v>
      </c>
      <c r="G673" s="117">
        <f t="shared" si="41"/>
        <v>10.599078341013826</v>
      </c>
      <c r="H673" s="90">
        <v>0</v>
      </c>
      <c r="I673" s="118">
        <f t="shared" si="42"/>
        <v>0</v>
      </c>
      <c r="J673" s="129"/>
      <c r="K673" s="129"/>
      <c r="L673" s="129"/>
      <c r="M673" s="129"/>
      <c r="N673" s="129"/>
    </row>
    <row r="674" spans="1:14" ht="16.5">
      <c r="A674" s="116">
        <v>2</v>
      </c>
      <c r="B674" s="136" t="s">
        <v>972</v>
      </c>
      <c r="C674" s="90">
        <v>167</v>
      </c>
      <c r="D674" s="90">
        <v>18</v>
      </c>
      <c r="E674" s="117">
        <f t="shared" si="40"/>
        <v>10.778443113772456</v>
      </c>
      <c r="F674" s="90">
        <v>20</v>
      </c>
      <c r="G674" s="117">
        <f t="shared" si="41"/>
        <v>11.976047904191617</v>
      </c>
      <c r="H674" s="90">
        <v>2</v>
      </c>
      <c r="I674" s="118">
        <f t="shared" si="42"/>
        <v>10</v>
      </c>
      <c r="J674" s="129"/>
      <c r="K674" s="129"/>
      <c r="L674" s="129"/>
      <c r="M674" s="129"/>
      <c r="N674" s="129"/>
    </row>
    <row r="675" spans="1:14" ht="16.5">
      <c r="A675" s="116">
        <v>3</v>
      </c>
      <c r="B675" s="136" t="s">
        <v>973</v>
      </c>
      <c r="C675" s="90">
        <v>159</v>
      </c>
      <c r="D675" s="90">
        <v>13</v>
      </c>
      <c r="E675" s="117">
        <f t="shared" si="40"/>
        <v>8.176100628930818</v>
      </c>
      <c r="F675" s="90">
        <v>32</v>
      </c>
      <c r="G675" s="117">
        <f t="shared" si="41"/>
        <v>20.12578616352201</v>
      </c>
      <c r="H675" s="90">
        <v>6</v>
      </c>
      <c r="I675" s="118">
        <f t="shared" si="42"/>
        <v>18.75</v>
      </c>
      <c r="J675" s="129"/>
      <c r="K675" s="129"/>
      <c r="L675" s="129"/>
      <c r="M675" s="129" t="s">
        <v>52</v>
      </c>
      <c r="N675" s="129"/>
    </row>
    <row r="676" spans="1:14" ht="16.5">
      <c r="A676" s="116">
        <v>4</v>
      </c>
      <c r="B676" s="136" t="s">
        <v>974</v>
      </c>
      <c r="C676" s="90">
        <v>146</v>
      </c>
      <c r="D676" s="90">
        <v>68</v>
      </c>
      <c r="E676" s="117">
        <f t="shared" si="40"/>
        <v>46.57534246575342</v>
      </c>
      <c r="F676" s="90">
        <v>22</v>
      </c>
      <c r="G676" s="117">
        <f t="shared" si="41"/>
        <v>15.068493150684931</v>
      </c>
      <c r="H676" s="90">
        <v>14</v>
      </c>
      <c r="I676" s="118">
        <f t="shared" si="42"/>
        <v>63.63636363636363</v>
      </c>
      <c r="J676" s="129" t="s">
        <v>52</v>
      </c>
      <c r="K676" s="129"/>
      <c r="L676" s="129"/>
      <c r="M676" s="129" t="s">
        <v>52</v>
      </c>
      <c r="N676" s="129"/>
    </row>
    <row r="677" spans="1:14" ht="16.5">
      <c r="A677" s="116">
        <v>5</v>
      </c>
      <c r="B677" s="136" t="s">
        <v>975</v>
      </c>
      <c r="C677" s="90">
        <v>141</v>
      </c>
      <c r="D677" s="90">
        <v>53</v>
      </c>
      <c r="E677" s="117">
        <f t="shared" si="40"/>
        <v>37.5886524822695</v>
      </c>
      <c r="F677" s="90">
        <v>22</v>
      </c>
      <c r="G677" s="117">
        <f t="shared" si="41"/>
        <v>15.602836879432624</v>
      </c>
      <c r="H677" s="90">
        <v>14</v>
      </c>
      <c r="I677" s="118">
        <f t="shared" si="42"/>
        <v>63.63636363636363</v>
      </c>
      <c r="J677" s="129" t="s">
        <v>52</v>
      </c>
      <c r="K677" s="129" t="s">
        <v>448</v>
      </c>
      <c r="L677" s="129"/>
      <c r="M677" s="129" t="s">
        <v>52</v>
      </c>
      <c r="N677" s="129"/>
    </row>
    <row r="678" spans="1:14" ht="16.5">
      <c r="A678" s="119" t="s">
        <v>74</v>
      </c>
      <c r="B678" s="137" t="s">
        <v>449</v>
      </c>
      <c r="C678" s="41">
        <f>SUM(C679:C699)</f>
        <v>4030</v>
      </c>
      <c r="D678" s="41">
        <f>SUM(D679:D699)</f>
        <v>1182</v>
      </c>
      <c r="E678" s="114">
        <f t="shared" si="40"/>
        <v>29.330024813895783</v>
      </c>
      <c r="F678" s="41">
        <f>SUM(F679:F699)</f>
        <v>346</v>
      </c>
      <c r="G678" s="114">
        <f t="shared" si="41"/>
        <v>8.58560794044665</v>
      </c>
      <c r="H678" s="41">
        <f>SUM(H679:H699)</f>
        <v>189</v>
      </c>
      <c r="I678" s="115">
        <f t="shared" si="42"/>
        <v>54.6242774566474</v>
      </c>
      <c r="J678" s="25"/>
      <c r="K678" s="25"/>
      <c r="L678" s="25"/>
      <c r="M678" s="25">
        <v>5</v>
      </c>
      <c r="N678" s="25" t="s">
        <v>21</v>
      </c>
    </row>
    <row r="679" spans="1:14" ht="16.5">
      <c r="A679" s="116">
        <v>1</v>
      </c>
      <c r="B679" s="138" t="s">
        <v>976</v>
      </c>
      <c r="C679" s="29">
        <v>396</v>
      </c>
      <c r="D679" s="29">
        <v>112</v>
      </c>
      <c r="E679" s="117">
        <f t="shared" si="40"/>
        <v>28.282828282828284</v>
      </c>
      <c r="F679" s="29">
        <v>60</v>
      </c>
      <c r="G679" s="117">
        <f t="shared" si="41"/>
        <v>15.151515151515152</v>
      </c>
      <c r="H679" s="29">
        <v>37</v>
      </c>
      <c r="I679" s="118">
        <f t="shared" si="42"/>
        <v>61.666666666666664</v>
      </c>
      <c r="J679" s="26" t="s">
        <v>52</v>
      </c>
      <c r="K679" s="26"/>
      <c r="L679" s="26"/>
      <c r="M679" s="26" t="s">
        <v>52</v>
      </c>
      <c r="N679" s="26"/>
    </row>
    <row r="680" spans="1:14" ht="16.5">
      <c r="A680" s="116">
        <v>2</v>
      </c>
      <c r="B680" s="138" t="s">
        <v>977</v>
      </c>
      <c r="C680" s="29">
        <v>166</v>
      </c>
      <c r="D680" s="29">
        <v>22</v>
      </c>
      <c r="E680" s="117">
        <f t="shared" si="40"/>
        <v>13.25301204819277</v>
      </c>
      <c r="F680" s="29">
        <v>11</v>
      </c>
      <c r="G680" s="117">
        <f t="shared" si="41"/>
        <v>6.626506024096385</v>
      </c>
      <c r="H680" s="29">
        <v>6</v>
      </c>
      <c r="I680" s="118">
        <f t="shared" si="42"/>
        <v>54.54545454545455</v>
      </c>
      <c r="J680" s="26"/>
      <c r="K680" s="26"/>
      <c r="L680" s="26"/>
      <c r="M680" s="26"/>
      <c r="N680" s="26"/>
    </row>
    <row r="681" spans="1:14" ht="16.5">
      <c r="A681" s="116">
        <v>3</v>
      </c>
      <c r="B681" s="138" t="s">
        <v>978</v>
      </c>
      <c r="C681" s="29">
        <v>465</v>
      </c>
      <c r="D681" s="29">
        <v>265</v>
      </c>
      <c r="E681" s="117">
        <f t="shared" si="40"/>
        <v>56.98924731182796</v>
      </c>
      <c r="F681" s="29">
        <v>42</v>
      </c>
      <c r="G681" s="117">
        <f t="shared" si="41"/>
        <v>9.03225806451613</v>
      </c>
      <c r="H681" s="29">
        <v>24</v>
      </c>
      <c r="I681" s="118">
        <f t="shared" si="42"/>
        <v>57.142857142857146</v>
      </c>
      <c r="J681" s="26"/>
      <c r="K681" s="26"/>
      <c r="L681" s="26"/>
      <c r="M681" s="26"/>
      <c r="N681" s="26"/>
    </row>
    <row r="682" spans="1:14" ht="16.5">
      <c r="A682" s="116">
        <v>4</v>
      </c>
      <c r="B682" s="138" t="s">
        <v>832</v>
      </c>
      <c r="C682" s="29">
        <v>112</v>
      </c>
      <c r="D682" s="29">
        <v>101</v>
      </c>
      <c r="E682" s="117">
        <f aca="true" t="shared" si="43" ref="E682:E745">D682*100/C682</f>
        <v>90.17857142857143</v>
      </c>
      <c r="F682" s="29">
        <v>24</v>
      </c>
      <c r="G682" s="117">
        <f aca="true" t="shared" si="44" ref="G682:G745">F682*100/C682</f>
        <v>21.428571428571427</v>
      </c>
      <c r="H682" s="29">
        <v>20</v>
      </c>
      <c r="I682" s="118">
        <f aca="true" t="shared" si="45" ref="I682:I745">H682*100/F682</f>
        <v>83.33333333333333</v>
      </c>
      <c r="J682" s="129"/>
      <c r="K682" s="26"/>
      <c r="L682" s="26"/>
      <c r="M682" s="129" t="s">
        <v>52</v>
      </c>
      <c r="N682" s="26"/>
    </row>
    <row r="683" spans="1:14" ht="16.5">
      <c r="A683" s="116">
        <v>5</v>
      </c>
      <c r="B683" s="138" t="s">
        <v>979</v>
      </c>
      <c r="C683" s="29">
        <v>177</v>
      </c>
      <c r="D683" s="29">
        <v>11</v>
      </c>
      <c r="E683" s="117">
        <f t="shared" si="43"/>
        <v>6.214689265536723</v>
      </c>
      <c r="F683" s="29">
        <v>11</v>
      </c>
      <c r="G683" s="117">
        <f t="shared" si="44"/>
        <v>6.214689265536723</v>
      </c>
      <c r="H683" s="29">
        <v>6</v>
      </c>
      <c r="I683" s="118">
        <f t="shared" si="45"/>
        <v>54.54545454545455</v>
      </c>
      <c r="J683" s="26"/>
      <c r="K683" s="26"/>
      <c r="L683" s="26"/>
      <c r="M683" s="26"/>
      <c r="N683" s="26"/>
    </row>
    <row r="684" spans="1:14" ht="16.5">
      <c r="A684" s="116">
        <v>6</v>
      </c>
      <c r="B684" s="138" t="s">
        <v>980</v>
      </c>
      <c r="C684" s="29">
        <v>345</v>
      </c>
      <c r="D684" s="29">
        <v>20</v>
      </c>
      <c r="E684" s="117">
        <f t="shared" si="43"/>
        <v>5.797101449275362</v>
      </c>
      <c r="F684" s="29">
        <v>17</v>
      </c>
      <c r="G684" s="117">
        <f t="shared" si="44"/>
        <v>4.927536231884058</v>
      </c>
      <c r="H684" s="29">
        <v>0</v>
      </c>
      <c r="I684" s="118">
        <f t="shared" si="45"/>
        <v>0</v>
      </c>
      <c r="J684" s="26"/>
      <c r="K684" s="26"/>
      <c r="L684" s="26"/>
      <c r="M684" s="26"/>
      <c r="N684" s="26"/>
    </row>
    <row r="685" spans="1:14" ht="16.5">
      <c r="A685" s="116">
        <v>7</v>
      </c>
      <c r="B685" s="138" t="s">
        <v>981</v>
      </c>
      <c r="C685" s="29">
        <v>189</v>
      </c>
      <c r="D685" s="29">
        <v>10</v>
      </c>
      <c r="E685" s="117">
        <f t="shared" si="43"/>
        <v>5.291005291005291</v>
      </c>
      <c r="F685" s="29">
        <v>9</v>
      </c>
      <c r="G685" s="117">
        <f t="shared" si="44"/>
        <v>4.761904761904762</v>
      </c>
      <c r="H685" s="29">
        <v>0</v>
      </c>
      <c r="I685" s="118">
        <f t="shared" si="45"/>
        <v>0</v>
      </c>
      <c r="J685" s="26"/>
      <c r="K685" s="26"/>
      <c r="L685" s="26"/>
      <c r="M685" s="26"/>
      <c r="N685" s="26"/>
    </row>
    <row r="686" spans="1:14" ht="16.5">
      <c r="A686" s="116">
        <v>8</v>
      </c>
      <c r="B686" s="138" t="s">
        <v>982</v>
      </c>
      <c r="C686" s="29">
        <v>102</v>
      </c>
      <c r="D686" s="29">
        <v>3</v>
      </c>
      <c r="E686" s="117">
        <f t="shared" si="43"/>
        <v>2.9411764705882355</v>
      </c>
      <c r="F686" s="29">
        <v>3</v>
      </c>
      <c r="G686" s="117">
        <f t="shared" si="44"/>
        <v>2.9411764705882355</v>
      </c>
      <c r="H686" s="29">
        <v>1</v>
      </c>
      <c r="I686" s="118">
        <f t="shared" si="45"/>
        <v>33.333333333333336</v>
      </c>
      <c r="J686" s="26"/>
      <c r="K686" s="26"/>
      <c r="L686" s="26"/>
      <c r="M686" s="26"/>
      <c r="N686" s="26"/>
    </row>
    <row r="687" spans="1:14" ht="16.5">
      <c r="A687" s="116">
        <v>9</v>
      </c>
      <c r="B687" s="138" t="s">
        <v>983</v>
      </c>
      <c r="C687" s="29">
        <v>82</v>
      </c>
      <c r="D687" s="29">
        <v>65</v>
      </c>
      <c r="E687" s="117">
        <f t="shared" si="43"/>
        <v>79.26829268292683</v>
      </c>
      <c r="F687" s="29">
        <v>13</v>
      </c>
      <c r="G687" s="117">
        <f t="shared" si="44"/>
        <v>15.853658536585366</v>
      </c>
      <c r="H687" s="29">
        <v>11</v>
      </c>
      <c r="I687" s="118">
        <f t="shared" si="45"/>
        <v>84.61538461538461</v>
      </c>
      <c r="J687" s="129" t="s">
        <v>52</v>
      </c>
      <c r="K687" s="26"/>
      <c r="L687" s="26"/>
      <c r="M687" s="129" t="s">
        <v>52</v>
      </c>
      <c r="N687" s="26"/>
    </row>
    <row r="688" spans="1:14" ht="16.5">
      <c r="A688" s="116">
        <v>10</v>
      </c>
      <c r="B688" s="138" t="s">
        <v>984</v>
      </c>
      <c r="C688" s="29">
        <v>105</v>
      </c>
      <c r="D688" s="29">
        <v>100</v>
      </c>
      <c r="E688" s="117">
        <f t="shared" si="43"/>
        <v>95.23809523809524</v>
      </c>
      <c r="F688" s="29">
        <v>4</v>
      </c>
      <c r="G688" s="117">
        <f t="shared" si="44"/>
        <v>3.8095238095238093</v>
      </c>
      <c r="H688" s="29">
        <v>4</v>
      </c>
      <c r="I688" s="118">
        <f t="shared" si="45"/>
        <v>100</v>
      </c>
      <c r="J688" s="26"/>
      <c r="K688" s="26"/>
      <c r="L688" s="26"/>
      <c r="M688" s="26"/>
      <c r="N688" s="26"/>
    </row>
    <row r="689" spans="1:14" ht="16.5">
      <c r="A689" s="116">
        <v>11</v>
      </c>
      <c r="B689" s="138" t="s">
        <v>985</v>
      </c>
      <c r="C689" s="29">
        <v>124</v>
      </c>
      <c r="D689" s="29">
        <v>6</v>
      </c>
      <c r="E689" s="117">
        <f t="shared" si="43"/>
        <v>4.838709677419355</v>
      </c>
      <c r="F689" s="29">
        <v>8</v>
      </c>
      <c r="G689" s="117">
        <f t="shared" si="44"/>
        <v>6.451612903225806</v>
      </c>
      <c r="H689" s="29">
        <v>7</v>
      </c>
      <c r="I689" s="118">
        <f t="shared" si="45"/>
        <v>87.5</v>
      </c>
      <c r="J689" s="26"/>
      <c r="K689" s="26"/>
      <c r="L689" s="26"/>
      <c r="M689" s="26"/>
      <c r="N689" s="26"/>
    </row>
    <row r="690" spans="1:14" ht="16.5">
      <c r="A690" s="116">
        <v>12</v>
      </c>
      <c r="B690" s="138" t="s">
        <v>986</v>
      </c>
      <c r="C690" s="29">
        <v>108</v>
      </c>
      <c r="D690" s="29">
        <v>77</v>
      </c>
      <c r="E690" s="117">
        <f t="shared" si="43"/>
        <v>71.29629629629629</v>
      </c>
      <c r="F690" s="29">
        <v>18</v>
      </c>
      <c r="G690" s="117">
        <f t="shared" si="44"/>
        <v>16.666666666666668</v>
      </c>
      <c r="H690" s="29">
        <v>16</v>
      </c>
      <c r="I690" s="118">
        <f t="shared" si="45"/>
        <v>88.88888888888889</v>
      </c>
      <c r="J690" s="129" t="s">
        <v>52</v>
      </c>
      <c r="K690" s="26"/>
      <c r="L690" s="26"/>
      <c r="M690" s="129" t="s">
        <v>52</v>
      </c>
      <c r="N690" s="26"/>
    </row>
    <row r="691" spans="1:14" ht="16.5">
      <c r="A691" s="116">
        <v>13</v>
      </c>
      <c r="B691" s="138" t="s">
        <v>987</v>
      </c>
      <c r="C691" s="29">
        <v>237</v>
      </c>
      <c r="D691" s="29">
        <v>1</v>
      </c>
      <c r="E691" s="117">
        <f t="shared" si="43"/>
        <v>0.4219409282700422</v>
      </c>
      <c r="F691" s="29">
        <v>11</v>
      </c>
      <c r="G691" s="117">
        <f t="shared" si="44"/>
        <v>4.641350210970464</v>
      </c>
      <c r="H691" s="29">
        <v>0</v>
      </c>
      <c r="I691" s="118">
        <f t="shared" si="45"/>
        <v>0</v>
      </c>
      <c r="J691" s="26"/>
      <c r="K691" s="26"/>
      <c r="L691" s="26"/>
      <c r="M691" s="26"/>
      <c r="N691" s="26"/>
    </row>
    <row r="692" spans="1:14" ht="16.5">
      <c r="A692" s="116">
        <v>14</v>
      </c>
      <c r="B692" s="138" t="s">
        <v>988</v>
      </c>
      <c r="C692" s="29">
        <v>138</v>
      </c>
      <c r="D692" s="29">
        <v>97</v>
      </c>
      <c r="E692" s="117">
        <f t="shared" si="43"/>
        <v>70.28985507246377</v>
      </c>
      <c r="F692" s="29">
        <v>8</v>
      </c>
      <c r="G692" s="117">
        <f t="shared" si="44"/>
        <v>5.797101449275362</v>
      </c>
      <c r="H692" s="29">
        <v>4</v>
      </c>
      <c r="I692" s="118">
        <f t="shared" si="45"/>
        <v>50</v>
      </c>
      <c r="J692" s="26"/>
      <c r="K692" s="26"/>
      <c r="L692" s="26"/>
      <c r="M692" s="26"/>
      <c r="N692" s="26"/>
    </row>
    <row r="693" spans="1:14" ht="16.5">
      <c r="A693" s="116">
        <v>15</v>
      </c>
      <c r="B693" s="138" t="s">
        <v>989</v>
      </c>
      <c r="C693" s="29">
        <v>144</v>
      </c>
      <c r="D693" s="29">
        <v>47</v>
      </c>
      <c r="E693" s="117">
        <f t="shared" si="43"/>
        <v>32.638888888888886</v>
      </c>
      <c r="F693" s="29">
        <v>9</v>
      </c>
      <c r="G693" s="117">
        <f t="shared" si="44"/>
        <v>6.25</v>
      </c>
      <c r="H693" s="29">
        <v>5</v>
      </c>
      <c r="I693" s="118">
        <f t="shared" si="45"/>
        <v>55.55555555555556</v>
      </c>
      <c r="J693" s="26"/>
      <c r="K693" s="26"/>
      <c r="L693" s="26"/>
      <c r="M693" s="26"/>
      <c r="N693" s="26"/>
    </row>
    <row r="694" spans="1:14" ht="16.5">
      <c r="A694" s="116">
        <v>16</v>
      </c>
      <c r="B694" s="138" t="s">
        <v>990</v>
      </c>
      <c r="C694" s="29">
        <v>110</v>
      </c>
      <c r="D694" s="29">
        <v>37</v>
      </c>
      <c r="E694" s="117">
        <f t="shared" si="43"/>
        <v>33.63636363636363</v>
      </c>
      <c r="F694" s="29">
        <v>7</v>
      </c>
      <c r="G694" s="117">
        <f t="shared" si="44"/>
        <v>6.363636363636363</v>
      </c>
      <c r="H694" s="29">
        <v>4</v>
      </c>
      <c r="I694" s="118">
        <f t="shared" si="45"/>
        <v>57.142857142857146</v>
      </c>
      <c r="J694" s="26"/>
      <c r="K694" s="26"/>
      <c r="L694" s="26"/>
      <c r="M694" s="26"/>
      <c r="N694" s="26"/>
    </row>
    <row r="695" spans="1:14" ht="16.5">
      <c r="A695" s="116">
        <v>17</v>
      </c>
      <c r="B695" s="138" t="s">
        <v>991</v>
      </c>
      <c r="C695" s="29">
        <v>115</v>
      </c>
      <c r="D695" s="29">
        <v>11</v>
      </c>
      <c r="E695" s="117">
        <f t="shared" si="43"/>
        <v>9.565217391304348</v>
      </c>
      <c r="F695" s="29">
        <v>8</v>
      </c>
      <c r="G695" s="117">
        <f t="shared" si="44"/>
        <v>6.956521739130435</v>
      </c>
      <c r="H695" s="29">
        <v>2</v>
      </c>
      <c r="I695" s="118">
        <f t="shared" si="45"/>
        <v>25</v>
      </c>
      <c r="J695" s="26"/>
      <c r="K695" s="26"/>
      <c r="L695" s="26"/>
      <c r="M695" s="26"/>
      <c r="N695" s="26"/>
    </row>
    <row r="696" spans="1:14" ht="16.5">
      <c r="A696" s="116">
        <v>18</v>
      </c>
      <c r="B696" s="138" t="s">
        <v>992</v>
      </c>
      <c r="C696" s="29">
        <v>128</v>
      </c>
      <c r="D696" s="29">
        <v>15</v>
      </c>
      <c r="E696" s="117">
        <f t="shared" si="43"/>
        <v>11.71875</v>
      </c>
      <c r="F696" s="29">
        <v>9</v>
      </c>
      <c r="G696" s="117">
        <f t="shared" si="44"/>
        <v>7.03125</v>
      </c>
      <c r="H696" s="29">
        <v>2</v>
      </c>
      <c r="I696" s="118">
        <f t="shared" si="45"/>
        <v>22.22222222222222</v>
      </c>
      <c r="J696" s="26"/>
      <c r="K696" s="26"/>
      <c r="L696" s="26"/>
      <c r="M696" s="26"/>
      <c r="N696" s="26"/>
    </row>
    <row r="697" spans="1:14" ht="16.5">
      <c r="A697" s="116">
        <v>19</v>
      </c>
      <c r="B697" s="138" t="s">
        <v>993</v>
      </c>
      <c r="C697" s="29">
        <v>278</v>
      </c>
      <c r="D697" s="29">
        <v>165</v>
      </c>
      <c r="E697" s="117">
        <f t="shared" si="43"/>
        <v>59.35251798561151</v>
      </c>
      <c r="F697" s="29">
        <v>42</v>
      </c>
      <c r="G697" s="117">
        <f t="shared" si="44"/>
        <v>15.107913669064748</v>
      </c>
      <c r="H697" s="29">
        <v>35</v>
      </c>
      <c r="I697" s="118">
        <f t="shared" si="45"/>
        <v>83.33333333333333</v>
      </c>
      <c r="J697" s="129" t="s">
        <v>52</v>
      </c>
      <c r="K697" s="26"/>
      <c r="L697" s="26"/>
      <c r="M697" s="129" t="s">
        <v>52</v>
      </c>
      <c r="N697" s="26"/>
    </row>
    <row r="698" spans="1:14" ht="16.5">
      <c r="A698" s="116">
        <v>20</v>
      </c>
      <c r="B698" s="138" t="s">
        <v>994</v>
      </c>
      <c r="C698" s="29">
        <v>195</v>
      </c>
      <c r="D698" s="29">
        <v>6</v>
      </c>
      <c r="E698" s="117">
        <f t="shared" si="43"/>
        <v>3.076923076923077</v>
      </c>
      <c r="F698" s="29">
        <v>15</v>
      </c>
      <c r="G698" s="117">
        <f t="shared" si="44"/>
        <v>7.6923076923076925</v>
      </c>
      <c r="H698" s="29">
        <v>2</v>
      </c>
      <c r="I698" s="118">
        <f t="shared" si="45"/>
        <v>13.333333333333334</v>
      </c>
      <c r="J698" s="26"/>
      <c r="K698" s="26"/>
      <c r="L698" s="26"/>
      <c r="M698" s="26"/>
      <c r="N698" s="26"/>
    </row>
    <row r="699" spans="1:14" ht="16.5">
      <c r="A699" s="116">
        <v>21</v>
      </c>
      <c r="B699" s="138" t="s">
        <v>995</v>
      </c>
      <c r="C699" s="29">
        <v>314</v>
      </c>
      <c r="D699" s="29">
        <v>11</v>
      </c>
      <c r="E699" s="117">
        <f t="shared" si="43"/>
        <v>3.5031847133757963</v>
      </c>
      <c r="F699" s="29">
        <v>17</v>
      </c>
      <c r="G699" s="117">
        <f t="shared" si="44"/>
        <v>5.414012738853503</v>
      </c>
      <c r="H699" s="29">
        <v>3</v>
      </c>
      <c r="I699" s="118">
        <f t="shared" si="45"/>
        <v>17.647058823529413</v>
      </c>
      <c r="J699" s="26"/>
      <c r="K699" s="26"/>
      <c r="L699" s="26"/>
      <c r="M699" s="26"/>
      <c r="N699" s="26"/>
    </row>
    <row r="700" spans="1:14" ht="18" customHeight="1">
      <c r="A700" s="119" t="s">
        <v>76</v>
      </c>
      <c r="B700" s="127" t="s">
        <v>450</v>
      </c>
      <c r="C700" s="121">
        <f>SUM(C701:C710)</f>
        <v>1500</v>
      </c>
      <c r="D700" s="121">
        <f>SUM(D701:D710)</f>
        <v>233</v>
      </c>
      <c r="E700" s="114">
        <f t="shared" si="43"/>
        <v>15.533333333333333</v>
      </c>
      <c r="F700" s="121">
        <f>SUM(F701:F710)</f>
        <v>65</v>
      </c>
      <c r="G700" s="114">
        <f t="shared" si="44"/>
        <v>4.333333333333333</v>
      </c>
      <c r="H700" s="121">
        <f>SUM(H701:H710)</f>
        <v>3</v>
      </c>
      <c r="I700" s="115">
        <f t="shared" si="45"/>
        <v>4.615384615384615</v>
      </c>
      <c r="J700" s="25"/>
      <c r="K700" s="25"/>
      <c r="L700" s="25"/>
      <c r="M700" s="25"/>
      <c r="N700" s="25" t="s">
        <v>21</v>
      </c>
    </row>
    <row r="701" spans="1:14" ht="18" customHeight="1">
      <c r="A701" s="116">
        <v>1</v>
      </c>
      <c r="B701" s="136" t="s">
        <v>996</v>
      </c>
      <c r="C701" s="90">
        <v>146</v>
      </c>
      <c r="D701" s="90">
        <v>5</v>
      </c>
      <c r="E701" s="117">
        <f t="shared" si="43"/>
        <v>3.4246575342465753</v>
      </c>
      <c r="F701" s="90">
        <v>6</v>
      </c>
      <c r="G701" s="117">
        <f t="shared" si="44"/>
        <v>4.109589041095891</v>
      </c>
      <c r="H701" s="90">
        <v>0</v>
      </c>
      <c r="I701" s="118">
        <f t="shared" si="45"/>
        <v>0</v>
      </c>
      <c r="J701" s="26"/>
      <c r="K701" s="26"/>
      <c r="L701" s="26"/>
      <c r="M701" s="26"/>
      <c r="N701" s="26"/>
    </row>
    <row r="702" spans="1:14" ht="18" customHeight="1">
      <c r="A702" s="116">
        <v>2</v>
      </c>
      <c r="B702" s="136" t="s">
        <v>997</v>
      </c>
      <c r="C702" s="90">
        <f>80+65</f>
        <v>145</v>
      </c>
      <c r="D702" s="90">
        <v>10</v>
      </c>
      <c r="E702" s="117">
        <f t="shared" si="43"/>
        <v>6.896551724137931</v>
      </c>
      <c r="F702" s="90">
        <v>6</v>
      </c>
      <c r="G702" s="117">
        <f t="shared" si="44"/>
        <v>4.137931034482759</v>
      </c>
      <c r="H702" s="90">
        <v>0</v>
      </c>
      <c r="I702" s="118">
        <f t="shared" si="45"/>
        <v>0</v>
      </c>
      <c r="J702" s="26"/>
      <c r="K702" s="26"/>
      <c r="L702" s="26"/>
      <c r="M702" s="26"/>
      <c r="N702" s="26"/>
    </row>
    <row r="703" spans="1:14" ht="18" customHeight="1">
      <c r="A703" s="116">
        <v>3</v>
      </c>
      <c r="B703" s="136" t="s">
        <v>998</v>
      </c>
      <c r="C703" s="90">
        <f>153+70</f>
        <v>223</v>
      </c>
      <c r="D703" s="90">
        <v>21</v>
      </c>
      <c r="E703" s="117">
        <f t="shared" si="43"/>
        <v>9.417040358744394</v>
      </c>
      <c r="F703" s="90">
        <v>9</v>
      </c>
      <c r="G703" s="117">
        <f t="shared" si="44"/>
        <v>4.0358744394618835</v>
      </c>
      <c r="H703" s="90">
        <v>0</v>
      </c>
      <c r="I703" s="118">
        <f t="shared" si="45"/>
        <v>0</v>
      </c>
      <c r="J703" s="26"/>
      <c r="K703" s="26"/>
      <c r="L703" s="26"/>
      <c r="M703" s="26"/>
      <c r="N703" s="26"/>
    </row>
    <row r="704" spans="1:14" ht="18" customHeight="1">
      <c r="A704" s="116">
        <v>4</v>
      </c>
      <c r="B704" s="136" t="s">
        <v>999</v>
      </c>
      <c r="C704" s="90">
        <f>75+131</f>
        <v>206</v>
      </c>
      <c r="D704" s="90">
        <v>31</v>
      </c>
      <c r="E704" s="117">
        <f t="shared" si="43"/>
        <v>15.048543689320388</v>
      </c>
      <c r="F704" s="90">
        <v>10</v>
      </c>
      <c r="G704" s="117">
        <f t="shared" si="44"/>
        <v>4.854368932038835</v>
      </c>
      <c r="H704" s="90">
        <v>0</v>
      </c>
      <c r="I704" s="118">
        <f t="shared" si="45"/>
        <v>0</v>
      </c>
      <c r="J704" s="26"/>
      <c r="K704" s="26"/>
      <c r="L704" s="26"/>
      <c r="M704" s="26"/>
      <c r="N704" s="26"/>
    </row>
    <row r="705" spans="1:14" ht="18" customHeight="1">
      <c r="A705" s="116">
        <v>5</v>
      </c>
      <c r="B705" s="136" t="s">
        <v>591</v>
      </c>
      <c r="C705" s="90">
        <v>128</v>
      </c>
      <c r="D705" s="90">
        <v>40</v>
      </c>
      <c r="E705" s="117">
        <f t="shared" si="43"/>
        <v>31.25</v>
      </c>
      <c r="F705" s="90">
        <v>5</v>
      </c>
      <c r="G705" s="117">
        <f t="shared" si="44"/>
        <v>3.90625</v>
      </c>
      <c r="H705" s="90">
        <v>1</v>
      </c>
      <c r="I705" s="118">
        <f t="shared" si="45"/>
        <v>20</v>
      </c>
      <c r="J705" s="26"/>
      <c r="K705" s="26"/>
      <c r="L705" s="26"/>
      <c r="M705" s="26"/>
      <c r="N705" s="26"/>
    </row>
    <row r="706" spans="1:14" ht="18" customHeight="1">
      <c r="A706" s="116">
        <v>6</v>
      </c>
      <c r="B706" s="136" t="s">
        <v>1000</v>
      </c>
      <c r="C706" s="90">
        <v>102</v>
      </c>
      <c r="D706" s="90">
        <v>71</v>
      </c>
      <c r="E706" s="117">
        <f t="shared" si="43"/>
        <v>69.6078431372549</v>
      </c>
      <c r="F706" s="90">
        <v>4</v>
      </c>
      <c r="G706" s="117">
        <f t="shared" si="44"/>
        <v>3.9215686274509802</v>
      </c>
      <c r="H706" s="90">
        <v>2</v>
      </c>
      <c r="I706" s="118">
        <f t="shared" si="45"/>
        <v>50</v>
      </c>
      <c r="J706" s="26"/>
      <c r="K706" s="26"/>
      <c r="L706" s="26"/>
      <c r="M706" s="26"/>
      <c r="N706" s="26"/>
    </row>
    <row r="707" spans="1:14" ht="18" customHeight="1">
      <c r="A707" s="116">
        <v>7</v>
      </c>
      <c r="B707" s="136" t="s">
        <v>1001</v>
      </c>
      <c r="C707" s="90">
        <v>116</v>
      </c>
      <c r="D707" s="90">
        <v>19</v>
      </c>
      <c r="E707" s="117">
        <f t="shared" si="43"/>
        <v>16.379310344827587</v>
      </c>
      <c r="F707" s="90">
        <v>5</v>
      </c>
      <c r="G707" s="117">
        <f t="shared" si="44"/>
        <v>4.310344827586207</v>
      </c>
      <c r="H707" s="90">
        <v>0</v>
      </c>
      <c r="I707" s="118">
        <f t="shared" si="45"/>
        <v>0</v>
      </c>
      <c r="J707" s="26"/>
      <c r="K707" s="26"/>
      <c r="L707" s="26"/>
      <c r="M707" s="26"/>
      <c r="N707" s="26"/>
    </row>
    <row r="708" spans="1:14" ht="18" customHeight="1">
      <c r="A708" s="116">
        <v>8</v>
      </c>
      <c r="B708" s="136" t="s">
        <v>1002</v>
      </c>
      <c r="C708" s="90">
        <f>55+60</f>
        <v>115</v>
      </c>
      <c r="D708" s="90">
        <v>13</v>
      </c>
      <c r="E708" s="117">
        <f t="shared" si="43"/>
        <v>11.304347826086957</v>
      </c>
      <c r="F708" s="90">
        <v>6</v>
      </c>
      <c r="G708" s="117">
        <f t="shared" si="44"/>
        <v>5.217391304347826</v>
      </c>
      <c r="H708" s="90">
        <v>0</v>
      </c>
      <c r="I708" s="118">
        <f t="shared" si="45"/>
        <v>0</v>
      </c>
      <c r="J708" s="26"/>
      <c r="K708" s="26"/>
      <c r="L708" s="26"/>
      <c r="M708" s="26"/>
      <c r="N708" s="26"/>
    </row>
    <row r="709" spans="1:14" ht="18" customHeight="1">
      <c r="A709" s="116">
        <v>9</v>
      </c>
      <c r="B709" s="136" t="s">
        <v>1003</v>
      </c>
      <c r="C709" s="90">
        <v>144</v>
      </c>
      <c r="D709" s="90">
        <v>14</v>
      </c>
      <c r="E709" s="117">
        <f t="shared" si="43"/>
        <v>9.722222222222221</v>
      </c>
      <c r="F709" s="90">
        <v>7</v>
      </c>
      <c r="G709" s="117">
        <f t="shared" si="44"/>
        <v>4.861111111111111</v>
      </c>
      <c r="H709" s="90">
        <v>0</v>
      </c>
      <c r="I709" s="118">
        <f t="shared" si="45"/>
        <v>0</v>
      </c>
      <c r="J709" s="26"/>
      <c r="K709" s="26"/>
      <c r="L709" s="26"/>
      <c r="M709" s="26"/>
      <c r="N709" s="26"/>
    </row>
    <row r="710" spans="1:14" ht="18" customHeight="1">
      <c r="A710" s="116">
        <v>10</v>
      </c>
      <c r="B710" s="136" t="s">
        <v>1004</v>
      </c>
      <c r="C710" s="90">
        <v>175</v>
      </c>
      <c r="D710" s="90">
        <v>9</v>
      </c>
      <c r="E710" s="117">
        <f t="shared" si="43"/>
        <v>5.142857142857143</v>
      </c>
      <c r="F710" s="90">
        <v>7</v>
      </c>
      <c r="G710" s="117">
        <f t="shared" si="44"/>
        <v>4</v>
      </c>
      <c r="H710" s="90">
        <v>0</v>
      </c>
      <c r="I710" s="118">
        <f t="shared" si="45"/>
        <v>0</v>
      </c>
      <c r="J710" s="26"/>
      <c r="K710" s="26"/>
      <c r="L710" s="26"/>
      <c r="M710" s="26"/>
      <c r="N710" s="26"/>
    </row>
    <row r="711" spans="1:14" ht="18" customHeight="1">
      <c r="A711" s="119" t="s">
        <v>78</v>
      </c>
      <c r="B711" s="127" t="s">
        <v>451</v>
      </c>
      <c r="C711" s="19">
        <f>SUM(C712:C716)</f>
        <v>1311</v>
      </c>
      <c r="D711" s="19">
        <f>SUM(D712:D716)</f>
        <v>219</v>
      </c>
      <c r="E711" s="114">
        <f>D711*100/C711</f>
        <v>16.704805491990847</v>
      </c>
      <c r="F711" s="19">
        <f>SUM(F712:F716)</f>
        <v>60</v>
      </c>
      <c r="G711" s="114">
        <f t="shared" si="44"/>
        <v>4.576659038901602</v>
      </c>
      <c r="H711" s="19">
        <f>SUM(H712:H716)</f>
        <v>12</v>
      </c>
      <c r="I711" s="115">
        <f t="shared" si="45"/>
        <v>20</v>
      </c>
      <c r="J711" s="25"/>
      <c r="K711" s="25"/>
      <c r="L711" s="25"/>
      <c r="M711" s="25"/>
      <c r="N711" s="25" t="s">
        <v>21</v>
      </c>
    </row>
    <row r="712" spans="1:14" ht="18" customHeight="1">
      <c r="A712" s="116">
        <v>1</v>
      </c>
      <c r="B712" s="78" t="s">
        <v>1005</v>
      </c>
      <c r="C712" s="23">
        <v>281</v>
      </c>
      <c r="D712" s="23">
        <v>39</v>
      </c>
      <c r="E712" s="117">
        <f t="shared" si="43"/>
        <v>13.87900355871886</v>
      </c>
      <c r="F712" s="23">
        <v>15</v>
      </c>
      <c r="G712" s="117">
        <f t="shared" si="44"/>
        <v>5.338078291814947</v>
      </c>
      <c r="H712" s="23">
        <v>2</v>
      </c>
      <c r="I712" s="118">
        <f t="shared" si="45"/>
        <v>13.333333333333334</v>
      </c>
      <c r="J712" s="26"/>
      <c r="K712" s="26"/>
      <c r="L712" s="26"/>
      <c r="M712" s="26"/>
      <c r="N712" s="26"/>
    </row>
    <row r="713" spans="1:14" ht="18" customHeight="1">
      <c r="A713" s="116">
        <v>2</v>
      </c>
      <c r="B713" s="78" t="s">
        <v>1006</v>
      </c>
      <c r="C713" s="23">
        <v>250</v>
      </c>
      <c r="D713" s="23">
        <v>5</v>
      </c>
      <c r="E713" s="117">
        <f t="shared" si="43"/>
        <v>2</v>
      </c>
      <c r="F713" s="23">
        <v>13</v>
      </c>
      <c r="G713" s="117">
        <f t="shared" si="44"/>
        <v>5.2</v>
      </c>
      <c r="H713" s="23">
        <v>0</v>
      </c>
      <c r="I713" s="118">
        <f t="shared" si="45"/>
        <v>0</v>
      </c>
      <c r="J713" s="26"/>
      <c r="K713" s="26"/>
      <c r="L713" s="26"/>
      <c r="M713" s="26"/>
      <c r="N713" s="26"/>
    </row>
    <row r="714" spans="1:14" ht="18" customHeight="1">
      <c r="A714" s="116">
        <v>3</v>
      </c>
      <c r="B714" s="78" t="s">
        <v>1007</v>
      </c>
      <c r="C714" s="23">
        <v>252</v>
      </c>
      <c r="D714" s="23">
        <v>3</v>
      </c>
      <c r="E714" s="117">
        <f t="shared" si="43"/>
        <v>1.1904761904761905</v>
      </c>
      <c r="F714" s="23">
        <v>12</v>
      </c>
      <c r="G714" s="117">
        <f t="shared" si="44"/>
        <v>4.761904761904762</v>
      </c>
      <c r="H714" s="23">
        <v>0</v>
      </c>
      <c r="I714" s="118">
        <f t="shared" si="45"/>
        <v>0</v>
      </c>
      <c r="J714" s="26"/>
      <c r="K714" s="26"/>
      <c r="L714" s="26"/>
      <c r="M714" s="26"/>
      <c r="N714" s="26"/>
    </row>
    <row r="715" spans="1:14" ht="18" customHeight="1">
      <c r="A715" s="116">
        <v>4</v>
      </c>
      <c r="B715" s="78" t="s">
        <v>1008</v>
      </c>
      <c r="C715" s="23">
        <v>248</v>
      </c>
      <c r="D715" s="23">
        <v>76</v>
      </c>
      <c r="E715" s="117">
        <f t="shared" si="43"/>
        <v>30.64516129032258</v>
      </c>
      <c r="F715" s="23">
        <v>14</v>
      </c>
      <c r="G715" s="117">
        <f t="shared" si="44"/>
        <v>5.645161290322581</v>
      </c>
      <c r="H715" s="23">
        <v>9</v>
      </c>
      <c r="I715" s="118">
        <f t="shared" si="45"/>
        <v>64.28571428571429</v>
      </c>
      <c r="J715" s="26"/>
      <c r="K715" s="26"/>
      <c r="L715" s="26"/>
      <c r="M715" s="26"/>
      <c r="N715" s="26"/>
    </row>
    <row r="716" spans="1:14" ht="18" customHeight="1">
      <c r="A716" s="116">
        <v>5</v>
      </c>
      <c r="B716" s="78" t="s">
        <v>1009</v>
      </c>
      <c r="C716" s="23">
        <v>280</v>
      </c>
      <c r="D716" s="23">
        <v>96</v>
      </c>
      <c r="E716" s="117">
        <f t="shared" si="43"/>
        <v>34.285714285714285</v>
      </c>
      <c r="F716" s="23">
        <v>6</v>
      </c>
      <c r="G716" s="117">
        <f t="shared" si="44"/>
        <v>2.142857142857143</v>
      </c>
      <c r="H716" s="23">
        <v>1</v>
      </c>
      <c r="I716" s="118">
        <f t="shared" si="45"/>
        <v>16.666666666666668</v>
      </c>
      <c r="J716" s="26"/>
      <c r="K716" s="26"/>
      <c r="L716" s="26"/>
      <c r="M716" s="26"/>
      <c r="N716" s="26"/>
    </row>
    <row r="717" spans="1:14" ht="16.5">
      <c r="A717" s="119" t="s">
        <v>80</v>
      </c>
      <c r="B717" s="113" t="s">
        <v>452</v>
      </c>
      <c r="C717" s="19">
        <f>SUM(C718:C730)</f>
        <v>2407</v>
      </c>
      <c r="D717" s="19">
        <f>SUM(D718:D730)</f>
        <v>1140</v>
      </c>
      <c r="E717" s="114">
        <f t="shared" si="43"/>
        <v>47.361861238055674</v>
      </c>
      <c r="F717" s="19">
        <f>SUM(F718:F730)</f>
        <v>57</v>
      </c>
      <c r="G717" s="114">
        <f>F717*100/C717</f>
        <v>2.3680930619027833</v>
      </c>
      <c r="H717" s="19">
        <f>SUM(H718:H730)</f>
        <v>22</v>
      </c>
      <c r="I717" s="115">
        <f t="shared" si="45"/>
        <v>38.59649122807018</v>
      </c>
      <c r="J717" s="25"/>
      <c r="K717" s="25"/>
      <c r="L717" s="25"/>
      <c r="M717" s="25"/>
      <c r="N717" s="25" t="s">
        <v>21</v>
      </c>
    </row>
    <row r="718" spans="1:14" ht="16.5">
      <c r="A718" s="116">
        <v>1</v>
      </c>
      <c r="B718" s="78" t="s">
        <v>1010</v>
      </c>
      <c r="C718" s="23">
        <v>273</v>
      </c>
      <c r="D718" s="23">
        <v>126</v>
      </c>
      <c r="E718" s="117">
        <f t="shared" si="43"/>
        <v>46.15384615384615</v>
      </c>
      <c r="F718" s="23">
        <v>6</v>
      </c>
      <c r="G718" s="117">
        <f t="shared" si="44"/>
        <v>2.197802197802198</v>
      </c>
      <c r="H718" s="23">
        <v>3</v>
      </c>
      <c r="I718" s="118">
        <f t="shared" si="45"/>
        <v>50</v>
      </c>
      <c r="J718" s="26"/>
      <c r="K718" s="26"/>
      <c r="L718" s="26"/>
      <c r="M718" s="26"/>
      <c r="N718" s="26"/>
    </row>
    <row r="719" spans="1:14" ht="16.5">
      <c r="A719" s="116">
        <v>2</v>
      </c>
      <c r="B719" s="78" t="s">
        <v>1011</v>
      </c>
      <c r="C719" s="23">
        <v>199</v>
      </c>
      <c r="D719" s="23">
        <v>123</v>
      </c>
      <c r="E719" s="117">
        <f t="shared" si="43"/>
        <v>61.80904522613066</v>
      </c>
      <c r="F719" s="23">
        <v>6</v>
      </c>
      <c r="G719" s="117">
        <f t="shared" si="44"/>
        <v>3.0150753768844223</v>
      </c>
      <c r="H719" s="23">
        <v>2</v>
      </c>
      <c r="I719" s="118">
        <f t="shared" si="45"/>
        <v>33.333333333333336</v>
      </c>
      <c r="J719" s="26"/>
      <c r="K719" s="26"/>
      <c r="L719" s="26"/>
      <c r="M719" s="26"/>
      <c r="N719" s="26"/>
    </row>
    <row r="720" spans="1:14" ht="16.5">
      <c r="A720" s="116">
        <v>3</v>
      </c>
      <c r="B720" s="78" t="s">
        <v>1012</v>
      </c>
      <c r="C720" s="23">
        <v>226</v>
      </c>
      <c r="D720" s="23">
        <v>85</v>
      </c>
      <c r="E720" s="117">
        <f t="shared" si="43"/>
        <v>37.610619469026545</v>
      </c>
      <c r="F720" s="23">
        <v>5</v>
      </c>
      <c r="G720" s="117">
        <f t="shared" si="44"/>
        <v>2.2123893805309733</v>
      </c>
      <c r="H720" s="23">
        <v>3</v>
      </c>
      <c r="I720" s="118">
        <f t="shared" si="45"/>
        <v>60</v>
      </c>
      <c r="J720" s="26"/>
      <c r="K720" s="26"/>
      <c r="L720" s="26"/>
      <c r="M720" s="26"/>
      <c r="N720" s="26"/>
    </row>
    <row r="721" spans="1:14" ht="16.5">
      <c r="A721" s="116">
        <v>4</v>
      </c>
      <c r="B721" s="78" t="s">
        <v>1013</v>
      </c>
      <c r="C721" s="23">
        <v>226</v>
      </c>
      <c r="D721" s="23">
        <v>14</v>
      </c>
      <c r="E721" s="117">
        <f t="shared" si="43"/>
        <v>6.1946902654867255</v>
      </c>
      <c r="F721" s="23">
        <v>4</v>
      </c>
      <c r="G721" s="117">
        <f t="shared" si="44"/>
        <v>1.7699115044247788</v>
      </c>
      <c r="H721" s="23">
        <v>0</v>
      </c>
      <c r="I721" s="118">
        <f t="shared" si="45"/>
        <v>0</v>
      </c>
      <c r="J721" s="26"/>
      <c r="K721" s="26"/>
      <c r="L721" s="26"/>
      <c r="M721" s="26"/>
      <c r="N721" s="26"/>
    </row>
    <row r="722" spans="1:14" ht="16.5">
      <c r="A722" s="116">
        <v>5</v>
      </c>
      <c r="B722" s="78" t="s">
        <v>1014</v>
      </c>
      <c r="C722" s="23">
        <v>130</v>
      </c>
      <c r="D722" s="23">
        <v>40</v>
      </c>
      <c r="E722" s="117">
        <f t="shared" si="43"/>
        <v>30.76923076923077</v>
      </c>
      <c r="F722" s="23">
        <v>1</v>
      </c>
      <c r="G722" s="117">
        <f t="shared" si="44"/>
        <v>0.7692307692307693</v>
      </c>
      <c r="H722" s="23">
        <v>0</v>
      </c>
      <c r="I722" s="118">
        <f t="shared" si="45"/>
        <v>0</v>
      </c>
      <c r="J722" s="26"/>
      <c r="K722" s="26"/>
      <c r="L722" s="26"/>
      <c r="M722" s="26"/>
      <c r="N722" s="26"/>
    </row>
    <row r="723" spans="1:14" ht="16.5">
      <c r="A723" s="116">
        <v>6</v>
      </c>
      <c r="B723" s="78" t="s">
        <v>1015</v>
      </c>
      <c r="C723" s="23">
        <v>130</v>
      </c>
      <c r="D723" s="23">
        <v>129</v>
      </c>
      <c r="E723" s="117">
        <f t="shared" si="43"/>
        <v>99.23076923076923</v>
      </c>
      <c r="F723" s="23">
        <v>4</v>
      </c>
      <c r="G723" s="117">
        <f t="shared" si="44"/>
        <v>3.076923076923077</v>
      </c>
      <c r="H723" s="23">
        <v>4</v>
      </c>
      <c r="I723" s="118">
        <f t="shared" si="45"/>
        <v>100</v>
      </c>
      <c r="J723" s="26"/>
      <c r="K723" s="26"/>
      <c r="L723" s="26"/>
      <c r="M723" s="26"/>
      <c r="N723" s="26"/>
    </row>
    <row r="724" spans="1:14" ht="16.5">
      <c r="A724" s="116">
        <v>7</v>
      </c>
      <c r="B724" s="78" t="s">
        <v>1016</v>
      </c>
      <c r="C724" s="23">
        <v>260</v>
      </c>
      <c r="D724" s="23">
        <v>219</v>
      </c>
      <c r="E724" s="117">
        <f t="shared" si="43"/>
        <v>84.23076923076923</v>
      </c>
      <c r="F724" s="23">
        <v>5</v>
      </c>
      <c r="G724" s="117">
        <f t="shared" si="44"/>
        <v>1.9230769230769231</v>
      </c>
      <c r="H724" s="23">
        <v>4</v>
      </c>
      <c r="I724" s="118">
        <f t="shared" si="45"/>
        <v>80</v>
      </c>
      <c r="J724" s="26"/>
      <c r="K724" s="26"/>
      <c r="L724" s="26"/>
      <c r="M724" s="26"/>
      <c r="N724" s="26"/>
    </row>
    <row r="725" spans="1:14" ht="16.5">
      <c r="A725" s="116">
        <v>8</v>
      </c>
      <c r="B725" s="78" t="s">
        <v>1017</v>
      </c>
      <c r="C725" s="23">
        <v>175</v>
      </c>
      <c r="D725" s="23">
        <v>4</v>
      </c>
      <c r="E725" s="117">
        <f t="shared" si="43"/>
        <v>2.2857142857142856</v>
      </c>
      <c r="F725" s="23">
        <v>5</v>
      </c>
      <c r="G725" s="117">
        <f t="shared" si="44"/>
        <v>2.857142857142857</v>
      </c>
      <c r="H725" s="23">
        <v>0</v>
      </c>
      <c r="I725" s="118">
        <f t="shared" si="45"/>
        <v>0</v>
      </c>
      <c r="J725" s="26"/>
      <c r="K725" s="26"/>
      <c r="L725" s="26"/>
      <c r="M725" s="26"/>
      <c r="N725" s="26"/>
    </row>
    <row r="726" spans="1:14" ht="16.5">
      <c r="A726" s="116">
        <v>9</v>
      </c>
      <c r="B726" s="78" t="s">
        <v>595</v>
      </c>
      <c r="C726" s="23">
        <v>207</v>
      </c>
      <c r="D726" s="23">
        <v>165</v>
      </c>
      <c r="E726" s="117">
        <f t="shared" si="43"/>
        <v>79.71014492753623</v>
      </c>
      <c r="F726" s="23">
        <v>3</v>
      </c>
      <c r="G726" s="117">
        <f t="shared" si="44"/>
        <v>1.4492753623188406</v>
      </c>
      <c r="H726" s="23">
        <v>3</v>
      </c>
      <c r="I726" s="118">
        <f t="shared" si="45"/>
        <v>100</v>
      </c>
      <c r="J726" s="26"/>
      <c r="K726" s="26"/>
      <c r="L726" s="26"/>
      <c r="M726" s="26"/>
      <c r="N726" s="26"/>
    </row>
    <row r="727" spans="1:14" ht="16.5">
      <c r="A727" s="116">
        <v>10</v>
      </c>
      <c r="B727" s="78" t="s">
        <v>1018</v>
      </c>
      <c r="C727" s="23">
        <v>125</v>
      </c>
      <c r="D727" s="23">
        <v>11</v>
      </c>
      <c r="E727" s="117">
        <f t="shared" si="43"/>
        <v>8.8</v>
      </c>
      <c r="F727" s="23">
        <v>2</v>
      </c>
      <c r="G727" s="117">
        <f t="shared" si="44"/>
        <v>1.6</v>
      </c>
      <c r="H727" s="23">
        <v>0</v>
      </c>
      <c r="I727" s="118">
        <f t="shared" si="45"/>
        <v>0</v>
      </c>
      <c r="J727" s="26"/>
      <c r="K727" s="26"/>
      <c r="L727" s="26"/>
      <c r="M727" s="26"/>
      <c r="N727" s="26"/>
    </row>
    <row r="728" spans="1:14" ht="16.5">
      <c r="A728" s="116">
        <v>11</v>
      </c>
      <c r="B728" s="78" t="s">
        <v>1019</v>
      </c>
      <c r="C728" s="23">
        <v>198</v>
      </c>
      <c r="D728" s="23">
        <v>86</v>
      </c>
      <c r="E728" s="117">
        <f t="shared" si="43"/>
        <v>43.43434343434343</v>
      </c>
      <c r="F728" s="23">
        <v>8</v>
      </c>
      <c r="G728" s="117">
        <f t="shared" si="44"/>
        <v>4.040404040404041</v>
      </c>
      <c r="H728" s="23">
        <v>1</v>
      </c>
      <c r="I728" s="118">
        <f t="shared" si="45"/>
        <v>12.5</v>
      </c>
      <c r="J728" s="26"/>
      <c r="K728" s="26"/>
      <c r="L728" s="26"/>
      <c r="M728" s="26"/>
      <c r="N728" s="26"/>
    </row>
    <row r="729" spans="1:14" ht="16.5">
      <c r="A729" s="116">
        <v>12</v>
      </c>
      <c r="B729" s="78" t="s">
        <v>1020</v>
      </c>
      <c r="C729" s="23">
        <v>202</v>
      </c>
      <c r="D729" s="23">
        <v>126</v>
      </c>
      <c r="E729" s="117">
        <f t="shared" si="43"/>
        <v>62.37623762376238</v>
      </c>
      <c r="F729" s="23">
        <v>5</v>
      </c>
      <c r="G729" s="117">
        <f t="shared" si="44"/>
        <v>2.4752475247524752</v>
      </c>
      <c r="H729" s="23">
        <v>1</v>
      </c>
      <c r="I729" s="118">
        <f t="shared" si="45"/>
        <v>20</v>
      </c>
      <c r="J729" s="26"/>
      <c r="K729" s="26"/>
      <c r="L729" s="26"/>
      <c r="M729" s="26"/>
      <c r="N729" s="26"/>
    </row>
    <row r="730" spans="1:14" ht="16.5">
      <c r="A730" s="116">
        <v>13</v>
      </c>
      <c r="B730" s="78" t="s">
        <v>1021</v>
      </c>
      <c r="C730" s="23">
        <v>56</v>
      </c>
      <c r="D730" s="23">
        <v>12</v>
      </c>
      <c r="E730" s="117">
        <f t="shared" si="43"/>
        <v>21.428571428571427</v>
      </c>
      <c r="F730" s="23">
        <v>3</v>
      </c>
      <c r="G730" s="117">
        <f t="shared" si="44"/>
        <v>5.357142857142857</v>
      </c>
      <c r="H730" s="23">
        <v>1</v>
      </c>
      <c r="I730" s="118">
        <f t="shared" si="45"/>
        <v>33.333333333333336</v>
      </c>
      <c r="J730" s="26"/>
      <c r="K730" s="26"/>
      <c r="L730" s="26"/>
      <c r="M730" s="26"/>
      <c r="N730" s="26"/>
    </row>
    <row r="731" spans="1:14" ht="16.5">
      <c r="A731" s="119" t="s">
        <v>22</v>
      </c>
      <c r="B731" s="120" t="s">
        <v>458</v>
      </c>
      <c r="C731" s="41">
        <f>SUM(C732:C748)</f>
        <v>2910</v>
      </c>
      <c r="D731" s="41">
        <f>SUM(D732:D748)</f>
        <v>447</v>
      </c>
      <c r="E731" s="114">
        <f t="shared" si="43"/>
        <v>15.360824742268042</v>
      </c>
      <c r="F731" s="41">
        <f>SUM(F732:F748)</f>
        <v>84</v>
      </c>
      <c r="G731" s="114">
        <f t="shared" si="44"/>
        <v>2.88659793814433</v>
      </c>
      <c r="H731" s="41">
        <f>SUM(H732:H748)</f>
        <v>22</v>
      </c>
      <c r="I731" s="115">
        <f t="shared" si="45"/>
        <v>26.19047619047619</v>
      </c>
      <c r="J731" s="25"/>
      <c r="K731" s="25"/>
      <c r="L731" s="25"/>
      <c r="M731" s="25"/>
      <c r="N731" s="25" t="s">
        <v>21</v>
      </c>
    </row>
    <row r="732" spans="1:14" ht="16.5">
      <c r="A732" s="116">
        <v>1</v>
      </c>
      <c r="B732" s="139" t="s">
        <v>1022</v>
      </c>
      <c r="C732" s="29">
        <v>101</v>
      </c>
      <c r="D732" s="140">
        <v>0</v>
      </c>
      <c r="E732" s="117">
        <f t="shared" si="43"/>
        <v>0</v>
      </c>
      <c r="F732" s="140">
        <v>2</v>
      </c>
      <c r="G732" s="117">
        <f t="shared" si="44"/>
        <v>1.9801980198019802</v>
      </c>
      <c r="H732" s="140">
        <v>0</v>
      </c>
      <c r="I732" s="118">
        <f t="shared" si="45"/>
        <v>0</v>
      </c>
      <c r="J732" s="25"/>
      <c r="K732" s="25"/>
      <c r="L732" s="25"/>
      <c r="M732" s="25"/>
      <c r="N732" s="25"/>
    </row>
    <row r="733" spans="1:14" ht="16.5">
      <c r="A733" s="116">
        <v>2</v>
      </c>
      <c r="B733" s="139" t="s">
        <v>1023</v>
      </c>
      <c r="C733" s="29">
        <v>202</v>
      </c>
      <c r="D733" s="140">
        <v>0</v>
      </c>
      <c r="E733" s="117">
        <f t="shared" si="43"/>
        <v>0</v>
      </c>
      <c r="F733" s="140">
        <v>6</v>
      </c>
      <c r="G733" s="117">
        <f t="shared" si="44"/>
        <v>2.9702970297029703</v>
      </c>
      <c r="H733" s="140">
        <v>0</v>
      </c>
      <c r="I733" s="118">
        <f t="shared" si="45"/>
        <v>0</v>
      </c>
      <c r="J733" s="25"/>
      <c r="K733" s="25"/>
      <c r="L733" s="25"/>
      <c r="M733" s="25"/>
      <c r="N733" s="25"/>
    </row>
    <row r="734" spans="1:14" ht="16.5">
      <c r="A734" s="116">
        <v>3</v>
      </c>
      <c r="B734" s="139" t="s">
        <v>1024</v>
      </c>
      <c r="C734" s="29">
        <v>152</v>
      </c>
      <c r="D734" s="140">
        <v>33</v>
      </c>
      <c r="E734" s="117">
        <f t="shared" si="43"/>
        <v>21.710526315789473</v>
      </c>
      <c r="F734" s="140">
        <v>4</v>
      </c>
      <c r="G734" s="117">
        <f t="shared" si="44"/>
        <v>2.6315789473684212</v>
      </c>
      <c r="H734" s="140">
        <v>0</v>
      </c>
      <c r="I734" s="118">
        <f t="shared" si="45"/>
        <v>0</v>
      </c>
      <c r="J734" s="25"/>
      <c r="K734" s="25"/>
      <c r="L734" s="25"/>
      <c r="M734" s="25"/>
      <c r="N734" s="25"/>
    </row>
    <row r="735" spans="1:14" ht="16.5">
      <c r="A735" s="116">
        <v>4</v>
      </c>
      <c r="B735" s="139" t="s">
        <v>232</v>
      </c>
      <c r="C735" s="29">
        <v>160</v>
      </c>
      <c r="D735" s="140">
        <v>2</v>
      </c>
      <c r="E735" s="117">
        <f t="shared" si="43"/>
        <v>1.25</v>
      </c>
      <c r="F735" s="140">
        <v>4</v>
      </c>
      <c r="G735" s="117">
        <f t="shared" si="44"/>
        <v>2.5</v>
      </c>
      <c r="H735" s="140">
        <v>0</v>
      </c>
      <c r="I735" s="118">
        <f t="shared" si="45"/>
        <v>0</v>
      </c>
      <c r="J735" s="25"/>
      <c r="K735" s="25"/>
      <c r="L735" s="25"/>
      <c r="M735" s="25"/>
      <c r="N735" s="25"/>
    </row>
    <row r="736" spans="1:14" ht="16.5">
      <c r="A736" s="116">
        <v>5</v>
      </c>
      <c r="B736" s="139" t="s">
        <v>1025</v>
      </c>
      <c r="C736" s="29">
        <v>141</v>
      </c>
      <c r="D736" s="140">
        <v>0</v>
      </c>
      <c r="E736" s="117">
        <f t="shared" si="43"/>
        <v>0</v>
      </c>
      <c r="F736" s="140">
        <v>5</v>
      </c>
      <c r="G736" s="117">
        <f t="shared" si="44"/>
        <v>3.5460992907801416</v>
      </c>
      <c r="H736" s="140">
        <v>0</v>
      </c>
      <c r="I736" s="118">
        <f t="shared" si="45"/>
        <v>0</v>
      </c>
      <c r="J736" s="25"/>
      <c r="K736" s="25"/>
      <c r="L736" s="25"/>
      <c r="M736" s="25"/>
      <c r="N736" s="25"/>
    </row>
    <row r="737" spans="1:14" ht="16.5">
      <c r="A737" s="116">
        <v>6</v>
      </c>
      <c r="B737" s="139" t="s">
        <v>899</v>
      </c>
      <c r="C737" s="29">
        <v>190</v>
      </c>
      <c r="D737" s="140">
        <v>0</v>
      </c>
      <c r="E737" s="117">
        <f t="shared" si="43"/>
        <v>0</v>
      </c>
      <c r="F737" s="140">
        <v>6</v>
      </c>
      <c r="G737" s="117">
        <f t="shared" si="44"/>
        <v>3.1578947368421053</v>
      </c>
      <c r="H737" s="140">
        <v>0</v>
      </c>
      <c r="I737" s="118">
        <f t="shared" si="45"/>
        <v>0</v>
      </c>
      <c r="J737" s="25"/>
      <c r="K737" s="25"/>
      <c r="L737" s="25"/>
      <c r="M737" s="25"/>
      <c r="N737" s="25"/>
    </row>
    <row r="738" spans="1:14" ht="16.5">
      <c r="A738" s="116">
        <v>7</v>
      </c>
      <c r="B738" s="139" t="s">
        <v>1026</v>
      </c>
      <c r="C738" s="29">
        <v>204</v>
      </c>
      <c r="D738" s="140">
        <v>0</v>
      </c>
      <c r="E738" s="117">
        <f t="shared" si="43"/>
        <v>0</v>
      </c>
      <c r="F738" s="140">
        <v>4</v>
      </c>
      <c r="G738" s="117">
        <f t="shared" si="44"/>
        <v>1.9607843137254901</v>
      </c>
      <c r="H738" s="140">
        <v>0</v>
      </c>
      <c r="I738" s="118">
        <f t="shared" si="45"/>
        <v>0</v>
      </c>
      <c r="J738" s="25"/>
      <c r="K738" s="25"/>
      <c r="L738" s="25"/>
      <c r="M738" s="25"/>
      <c r="N738" s="25"/>
    </row>
    <row r="739" spans="1:14" ht="16.5">
      <c r="A739" s="116">
        <v>8</v>
      </c>
      <c r="B739" s="139" t="s">
        <v>551</v>
      </c>
      <c r="C739" s="29">
        <v>161</v>
      </c>
      <c r="D739" s="140">
        <v>1</v>
      </c>
      <c r="E739" s="117">
        <f t="shared" si="43"/>
        <v>0.6211180124223602</v>
      </c>
      <c r="F739" s="140">
        <v>5</v>
      </c>
      <c r="G739" s="117">
        <f t="shared" si="44"/>
        <v>3.1055900621118013</v>
      </c>
      <c r="H739" s="140">
        <v>0</v>
      </c>
      <c r="I739" s="118">
        <f t="shared" si="45"/>
        <v>0</v>
      </c>
      <c r="J739" s="25"/>
      <c r="K739" s="25"/>
      <c r="L739" s="25"/>
      <c r="M739" s="25"/>
      <c r="N739" s="25"/>
    </row>
    <row r="740" spans="1:14" ht="16.5">
      <c r="A740" s="116">
        <v>9</v>
      </c>
      <c r="B740" s="139" t="s">
        <v>737</v>
      </c>
      <c r="C740" s="29">
        <v>188</v>
      </c>
      <c r="D740" s="140">
        <v>9</v>
      </c>
      <c r="E740" s="117">
        <f t="shared" si="43"/>
        <v>4.787234042553192</v>
      </c>
      <c r="F740" s="140">
        <v>3</v>
      </c>
      <c r="G740" s="117">
        <f t="shared" si="44"/>
        <v>1.5957446808510638</v>
      </c>
      <c r="H740" s="140">
        <v>0</v>
      </c>
      <c r="I740" s="118">
        <f t="shared" si="45"/>
        <v>0</v>
      </c>
      <c r="J740" s="25"/>
      <c r="K740" s="25"/>
      <c r="L740" s="25"/>
      <c r="M740" s="25"/>
      <c r="N740" s="25"/>
    </row>
    <row r="741" spans="1:14" ht="16.5">
      <c r="A741" s="116">
        <v>10</v>
      </c>
      <c r="B741" s="139" t="s">
        <v>1027</v>
      </c>
      <c r="C741" s="29">
        <v>270</v>
      </c>
      <c r="D741" s="140">
        <v>0</v>
      </c>
      <c r="E741" s="117">
        <f t="shared" si="43"/>
        <v>0</v>
      </c>
      <c r="F741" s="140">
        <v>6</v>
      </c>
      <c r="G741" s="117">
        <f t="shared" si="44"/>
        <v>2.2222222222222223</v>
      </c>
      <c r="H741" s="140">
        <v>1</v>
      </c>
      <c r="I741" s="118">
        <f t="shared" si="45"/>
        <v>16.666666666666668</v>
      </c>
      <c r="J741" s="25"/>
      <c r="K741" s="25"/>
      <c r="L741" s="25"/>
      <c r="M741" s="25"/>
      <c r="N741" s="25"/>
    </row>
    <row r="742" spans="1:14" ht="16.5">
      <c r="A742" s="116">
        <v>11</v>
      </c>
      <c r="B742" s="139" t="s">
        <v>1028</v>
      </c>
      <c r="C742" s="29">
        <v>160</v>
      </c>
      <c r="D742" s="140">
        <v>3</v>
      </c>
      <c r="E742" s="117">
        <f t="shared" si="43"/>
        <v>1.875</v>
      </c>
      <c r="F742" s="140">
        <v>1</v>
      </c>
      <c r="G742" s="117">
        <f t="shared" si="44"/>
        <v>0.625</v>
      </c>
      <c r="H742" s="140">
        <v>0</v>
      </c>
      <c r="I742" s="118">
        <f t="shared" si="45"/>
        <v>0</v>
      </c>
      <c r="J742" s="25"/>
      <c r="K742" s="25"/>
      <c r="L742" s="25"/>
      <c r="M742" s="25"/>
      <c r="N742" s="25"/>
    </row>
    <row r="743" spans="1:14" ht="16.5">
      <c r="A743" s="116">
        <v>12</v>
      </c>
      <c r="B743" s="139" t="s">
        <v>1029</v>
      </c>
      <c r="C743" s="29">
        <v>239</v>
      </c>
      <c r="D743" s="140">
        <v>6</v>
      </c>
      <c r="E743" s="117">
        <f t="shared" si="43"/>
        <v>2.510460251046025</v>
      </c>
      <c r="F743" s="140">
        <v>7</v>
      </c>
      <c r="G743" s="117">
        <f t="shared" si="44"/>
        <v>2.928870292887029</v>
      </c>
      <c r="H743" s="140">
        <v>1</v>
      </c>
      <c r="I743" s="118">
        <f t="shared" si="45"/>
        <v>14.285714285714286</v>
      </c>
      <c r="J743" s="25"/>
      <c r="K743" s="25"/>
      <c r="L743" s="25"/>
      <c r="M743" s="25"/>
      <c r="N743" s="25"/>
    </row>
    <row r="744" spans="1:14" ht="16.5">
      <c r="A744" s="116">
        <v>13</v>
      </c>
      <c r="B744" s="139" t="s">
        <v>1030</v>
      </c>
      <c r="C744" s="29">
        <v>117</v>
      </c>
      <c r="D744" s="140">
        <v>12</v>
      </c>
      <c r="E744" s="117">
        <f t="shared" si="43"/>
        <v>10.256410256410257</v>
      </c>
      <c r="F744" s="140">
        <v>6</v>
      </c>
      <c r="G744" s="117">
        <f t="shared" si="44"/>
        <v>5.128205128205129</v>
      </c>
      <c r="H744" s="140">
        <v>3</v>
      </c>
      <c r="I744" s="118">
        <f t="shared" si="45"/>
        <v>50</v>
      </c>
      <c r="J744" s="25"/>
      <c r="K744" s="25"/>
      <c r="L744" s="25"/>
      <c r="M744" s="25"/>
      <c r="N744" s="25"/>
    </row>
    <row r="745" spans="1:14" ht="16.5">
      <c r="A745" s="116">
        <v>14</v>
      </c>
      <c r="B745" s="139" t="s">
        <v>1031</v>
      </c>
      <c r="C745" s="29">
        <v>199</v>
      </c>
      <c r="D745" s="140">
        <v>53</v>
      </c>
      <c r="E745" s="117">
        <f t="shared" si="43"/>
        <v>26.633165829145728</v>
      </c>
      <c r="F745" s="140">
        <v>6</v>
      </c>
      <c r="G745" s="117">
        <f t="shared" si="44"/>
        <v>3.0150753768844223</v>
      </c>
      <c r="H745" s="140">
        <v>3</v>
      </c>
      <c r="I745" s="118">
        <f t="shared" si="45"/>
        <v>50</v>
      </c>
      <c r="J745" s="25"/>
      <c r="K745" s="25"/>
      <c r="L745" s="25"/>
      <c r="M745" s="25"/>
      <c r="N745" s="25"/>
    </row>
    <row r="746" spans="1:14" ht="16.5">
      <c r="A746" s="116">
        <v>15</v>
      </c>
      <c r="B746" s="139" t="s">
        <v>1032</v>
      </c>
      <c r="C746" s="29">
        <v>166</v>
      </c>
      <c r="D746" s="140">
        <v>141</v>
      </c>
      <c r="E746" s="117">
        <f aca="true" t="shared" si="46" ref="E746:E809">D746*100/C746</f>
        <v>84.93975903614458</v>
      </c>
      <c r="F746" s="140">
        <v>6</v>
      </c>
      <c r="G746" s="117">
        <f aca="true" t="shared" si="47" ref="G746:G809">F746*100/C746</f>
        <v>3.6144578313253013</v>
      </c>
      <c r="H746" s="140">
        <v>6</v>
      </c>
      <c r="I746" s="118">
        <f aca="true" t="shared" si="48" ref="I746:I809">H746*100/F746</f>
        <v>100</v>
      </c>
      <c r="J746" s="25"/>
      <c r="K746" s="25"/>
      <c r="L746" s="25"/>
      <c r="M746" s="25"/>
      <c r="N746" s="25"/>
    </row>
    <row r="747" spans="1:14" ht="16.5">
      <c r="A747" s="116">
        <v>16</v>
      </c>
      <c r="B747" s="139" t="s">
        <v>1033</v>
      </c>
      <c r="C747" s="29">
        <v>158</v>
      </c>
      <c r="D747" s="140">
        <v>98</v>
      </c>
      <c r="E747" s="117">
        <f t="shared" si="46"/>
        <v>62.0253164556962</v>
      </c>
      <c r="F747" s="140">
        <v>8</v>
      </c>
      <c r="G747" s="117">
        <f t="shared" si="47"/>
        <v>5.063291139240507</v>
      </c>
      <c r="H747" s="140">
        <v>3</v>
      </c>
      <c r="I747" s="118">
        <f t="shared" si="48"/>
        <v>37.5</v>
      </c>
      <c r="J747" s="25"/>
      <c r="K747" s="25"/>
      <c r="L747" s="25"/>
      <c r="M747" s="25"/>
      <c r="N747" s="25"/>
    </row>
    <row r="748" spans="1:14" ht="16.5">
      <c r="A748" s="116">
        <v>17</v>
      </c>
      <c r="B748" s="139" t="s">
        <v>1034</v>
      </c>
      <c r="C748" s="29">
        <v>102</v>
      </c>
      <c r="D748" s="140">
        <v>89</v>
      </c>
      <c r="E748" s="117">
        <f t="shared" si="46"/>
        <v>87.25490196078431</v>
      </c>
      <c r="F748" s="140">
        <v>5</v>
      </c>
      <c r="G748" s="117">
        <f t="shared" si="47"/>
        <v>4.901960784313726</v>
      </c>
      <c r="H748" s="140">
        <v>5</v>
      </c>
      <c r="I748" s="118">
        <f t="shared" si="48"/>
        <v>100</v>
      </c>
      <c r="J748" s="25"/>
      <c r="K748" s="25"/>
      <c r="L748" s="25"/>
      <c r="M748" s="25"/>
      <c r="N748" s="25"/>
    </row>
    <row r="749" spans="1:14" ht="16.5">
      <c r="A749" s="119" t="s">
        <v>83</v>
      </c>
      <c r="B749" s="120" t="s">
        <v>457</v>
      </c>
      <c r="C749" s="41">
        <f>SUM(C750:C767)</f>
        <v>4474</v>
      </c>
      <c r="D749" s="41">
        <f>SUM(D750:D767)</f>
        <v>1015</v>
      </c>
      <c r="E749" s="114">
        <f t="shared" si="46"/>
        <v>22.686633884666964</v>
      </c>
      <c r="F749" s="41">
        <f>SUM(F750:F767)</f>
        <v>293</v>
      </c>
      <c r="G749" s="114">
        <f t="shared" si="47"/>
        <v>6.548949485918641</v>
      </c>
      <c r="H749" s="41">
        <f>SUM(H750:H767)</f>
        <v>199</v>
      </c>
      <c r="I749" s="115">
        <f t="shared" si="48"/>
        <v>67.91808873720136</v>
      </c>
      <c r="J749" s="25"/>
      <c r="K749" s="25"/>
      <c r="L749" s="25"/>
      <c r="M749" s="25">
        <v>4</v>
      </c>
      <c r="N749" s="25" t="s">
        <v>21</v>
      </c>
    </row>
    <row r="750" spans="1:14" ht="16.5">
      <c r="A750" s="116">
        <v>1</v>
      </c>
      <c r="B750" s="141" t="s">
        <v>1035</v>
      </c>
      <c r="C750" s="142">
        <v>321</v>
      </c>
      <c r="D750" s="140">
        <v>246</v>
      </c>
      <c r="E750" s="117">
        <f t="shared" si="46"/>
        <v>76.6355140186916</v>
      </c>
      <c r="F750" s="143">
        <v>65</v>
      </c>
      <c r="G750" s="117">
        <f t="shared" si="47"/>
        <v>20.24922118380062</v>
      </c>
      <c r="H750" s="140">
        <v>55</v>
      </c>
      <c r="I750" s="118">
        <f t="shared" si="48"/>
        <v>84.61538461538461</v>
      </c>
      <c r="J750" s="26" t="s">
        <v>52</v>
      </c>
      <c r="K750" s="25"/>
      <c r="L750" s="25"/>
      <c r="M750" s="26" t="s">
        <v>52</v>
      </c>
      <c r="N750" s="25"/>
    </row>
    <row r="751" spans="1:14" ht="16.5">
      <c r="A751" s="116">
        <v>2</v>
      </c>
      <c r="B751" s="141" t="s">
        <v>1036</v>
      </c>
      <c r="C751" s="142">
        <v>153</v>
      </c>
      <c r="D751" s="140">
        <v>1</v>
      </c>
      <c r="E751" s="117">
        <f t="shared" si="46"/>
        <v>0.6535947712418301</v>
      </c>
      <c r="F751" s="143">
        <v>5</v>
      </c>
      <c r="G751" s="117">
        <f t="shared" si="47"/>
        <v>3.2679738562091503</v>
      </c>
      <c r="H751" s="140">
        <v>0</v>
      </c>
      <c r="I751" s="118">
        <f t="shared" si="48"/>
        <v>0</v>
      </c>
      <c r="J751" s="25"/>
      <c r="K751" s="25"/>
      <c r="L751" s="25"/>
      <c r="M751" s="25"/>
      <c r="N751" s="25"/>
    </row>
    <row r="752" spans="1:14" ht="16.5">
      <c r="A752" s="116">
        <v>3</v>
      </c>
      <c r="B752" s="141" t="s">
        <v>1037</v>
      </c>
      <c r="C752" s="142">
        <v>110</v>
      </c>
      <c r="D752" s="140">
        <v>4</v>
      </c>
      <c r="E752" s="117">
        <f t="shared" si="46"/>
        <v>3.6363636363636362</v>
      </c>
      <c r="F752" s="143">
        <v>3</v>
      </c>
      <c r="G752" s="117">
        <f t="shared" si="47"/>
        <v>2.727272727272727</v>
      </c>
      <c r="H752" s="140">
        <v>0</v>
      </c>
      <c r="I752" s="118">
        <f t="shared" si="48"/>
        <v>0</v>
      </c>
      <c r="J752" s="25"/>
      <c r="K752" s="25"/>
      <c r="L752" s="25"/>
      <c r="M752" s="25"/>
      <c r="N752" s="25"/>
    </row>
    <row r="753" spans="1:14" ht="16.5">
      <c r="A753" s="116">
        <v>4</v>
      </c>
      <c r="B753" s="141" t="s">
        <v>1038</v>
      </c>
      <c r="C753" s="142">
        <v>155</v>
      </c>
      <c r="D753" s="140">
        <v>23</v>
      </c>
      <c r="E753" s="117">
        <f t="shared" si="46"/>
        <v>14.838709677419354</v>
      </c>
      <c r="F753" s="143">
        <v>5</v>
      </c>
      <c r="G753" s="117">
        <f t="shared" si="47"/>
        <v>3.225806451612903</v>
      </c>
      <c r="H753" s="140">
        <v>1</v>
      </c>
      <c r="I753" s="118">
        <f t="shared" si="48"/>
        <v>20</v>
      </c>
      <c r="J753" s="25"/>
      <c r="K753" s="25"/>
      <c r="L753" s="25"/>
      <c r="M753" s="25"/>
      <c r="N753" s="25"/>
    </row>
    <row r="754" spans="1:14" ht="16.5">
      <c r="A754" s="116">
        <v>5</v>
      </c>
      <c r="B754" s="141" t="s">
        <v>1039</v>
      </c>
      <c r="C754" s="142">
        <v>175</v>
      </c>
      <c r="D754" s="140">
        <v>3</v>
      </c>
      <c r="E754" s="117">
        <f t="shared" si="46"/>
        <v>1.7142857142857142</v>
      </c>
      <c r="F754" s="143">
        <v>5</v>
      </c>
      <c r="G754" s="117">
        <f t="shared" si="47"/>
        <v>2.857142857142857</v>
      </c>
      <c r="H754" s="140">
        <v>0</v>
      </c>
      <c r="I754" s="118">
        <f t="shared" si="48"/>
        <v>0</v>
      </c>
      <c r="J754" s="25"/>
      <c r="K754" s="25"/>
      <c r="L754" s="25"/>
      <c r="M754" s="25"/>
      <c r="N754" s="25"/>
    </row>
    <row r="755" spans="1:14" ht="16.5">
      <c r="A755" s="116">
        <v>6</v>
      </c>
      <c r="B755" s="141" t="s">
        <v>1040</v>
      </c>
      <c r="C755" s="142">
        <v>100</v>
      </c>
      <c r="D755" s="140">
        <v>8</v>
      </c>
      <c r="E755" s="117">
        <f t="shared" si="46"/>
        <v>8</v>
      </c>
      <c r="F755" s="143">
        <v>3</v>
      </c>
      <c r="G755" s="117">
        <f t="shared" si="47"/>
        <v>3</v>
      </c>
      <c r="H755" s="140">
        <v>0</v>
      </c>
      <c r="I755" s="118">
        <f t="shared" si="48"/>
        <v>0</v>
      </c>
      <c r="J755" s="25"/>
      <c r="K755" s="25"/>
      <c r="L755" s="25"/>
      <c r="M755" s="26"/>
      <c r="N755" s="25"/>
    </row>
    <row r="756" spans="1:14" ht="16.5">
      <c r="A756" s="116">
        <v>7</v>
      </c>
      <c r="B756" s="141" t="s">
        <v>1041</v>
      </c>
      <c r="C756" s="142">
        <v>230</v>
      </c>
      <c r="D756" s="140">
        <v>230</v>
      </c>
      <c r="E756" s="117">
        <f t="shared" si="46"/>
        <v>100</v>
      </c>
      <c r="F756" s="143">
        <v>48</v>
      </c>
      <c r="G756" s="117">
        <f t="shared" si="47"/>
        <v>20.869565217391305</v>
      </c>
      <c r="H756" s="140">
        <v>48</v>
      </c>
      <c r="I756" s="118">
        <f t="shared" si="48"/>
        <v>100</v>
      </c>
      <c r="J756" s="26" t="s">
        <v>52</v>
      </c>
      <c r="K756" s="25"/>
      <c r="L756" s="25"/>
      <c r="M756" s="26" t="s">
        <v>52</v>
      </c>
      <c r="N756" s="25"/>
    </row>
    <row r="757" spans="1:14" ht="16.5">
      <c r="A757" s="116">
        <v>8</v>
      </c>
      <c r="B757" s="141" t="s">
        <v>1042</v>
      </c>
      <c r="C757" s="142">
        <v>285</v>
      </c>
      <c r="D757" s="140">
        <v>279</v>
      </c>
      <c r="E757" s="117">
        <f t="shared" si="46"/>
        <v>97.89473684210526</v>
      </c>
      <c r="F757" s="143">
        <v>60</v>
      </c>
      <c r="G757" s="117">
        <f t="shared" si="47"/>
        <v>21.05263157894737</v>
      </c>
      <c r="H757" s="140">
        <v>59</v>
      </c>
      <c r="I757" s="118">
        <f t="shared" si="48"/>
        <v>98.33333333333333</v>
      </c>
      <c r="J757" s="26" t="s">
        <v>52</v>
      </c>
      <c r="K757" s="26"/>
      <c r="L757" s="26"/>
      <c r="M757" s="26" t="s">
        <v>52</v>
      </c>
      <c r="N757" s="26"/>
    </row>
    <row r="758" spans="1:14" ht="16.5">
      <c r="A758" s="116">
        <v>9</v>
      </c>
      <c r="B758" s="141" t="s">
        <v>1043</v>
      </c>
      <c r="C758" s="142">
        <v>375</v>
      </c>
      <c r="D758" s="140">
        <v>0</v>
      </c>
      <c r="E758" s="117">
        <f t="shared" si="46"/>
        <v>0</v>
      </c>
      <c r="F758" s="143">
        <v>8</v>
      </c>
      <c r="G758" s="117">
        <f t="shared" si="47"/>
        <v>2.1333333333333333</v>
      </c>
      <c r="H758" s="140">
        <v>0</v>
      </c>
      <c r="I758" s="118">
        <f t="shared" si="48"/>
        <v>0</v>
      </c>
      <c r="J758" s="26"/>
      <c r="K758" s="26"/>
      <c r="L758" s="26"/>
      <c r="M758" s="26"/>
      <c r="N758" s="26"/>
    </row>
    <row r="759" spans="1:14" ht="16.5">
      <c r="A759" s="116">
        <v>10</v>
      </c>
      <c r="B759" s="141" t="s">
        <v>1044</v>
      </c>
      <c r="C759" s="142">
        <v>432</v>
      </c>
      <c r="D759" s="140">
        <v>13</v>
      </c>
      <c r="E759" s="117">
        <f t="shared" si="46"/>
        <v>3.009259259259259</v>
      </c>
      <c r="F759" s="143">
        <v>14</v>
      </c>
      <c r="G759" s="117">
        <f t="shared" si="47"/>
        <v>3.240740740740741</v>
      </c>
      <c r="H759" s="140">
        <v>1</v>
      </c>
      <c r="I759" s="118">
        <f t="shared" si="48"/>
        <v>7.142857142857143</v>
      </c>
      <c r="J759" s="26"/>
      <c r="K759" s="26"/>
      <c r="L759" s="26"/>
      <c r="M759" s="26"/>
      <c r="N759" s="26"/>
    </row>
    <row r="760" spans="1:14" ht="16.5">
      <c r="A760" s="116">
        <v>11</v>
      </c>
      <c r="B760" s="141" t="s">
        <v>1045</v>
      </c>
      <c r="C760" s="142">
        <v>385</v>
      </c>
      <c r="D760" s="140">
        <v>0</v>
      </c>
      <c r="E760" s="117">
        <f t="shared" si="46"/>
        <v>0</v>
      </c>
      <c r="F760" s="143">
        <v>8</v>
      </c>
      <c r="G760" s="117">
        <f t="shared" si="47"/>
        <v>2.0779220779220777</v>
      </c>
      <c r="H760" s="140">
        <v>0</v>
      </c>
      <c r="I760" s="118">
        <f t="shared" si="48"/>
        <v>0</v>
      </c>
      <c r="J760" s="26"/>
      <c r="K760" s="26"/>
      <c r="L760" s="26"/>
      <c r="M760" s="26"/>
      <c r="N760" s="26"/>
    </row>
    <row r="761" spans="1:14" ht="16.5">
      <c r="A761" s="116">
        <v>12</v>
      </c>
      <c r="B761" s="141" t="s">
        <v>1046</v>
      </c>
      <c r="C761" s="142">
        <v>350</v>
      </c>
      <c r="D761" s="140">
        <v>0</v>
      </c>
      <c r="E761" s="117">
        <f t="shared" si="46"/>
        <v>0</v>
      </c>
      <c r="F761" s="143">
        <v>9</v>
      </c>
      <c r="G761" s="117">
        <f t="shared" si="47"/>
        <v>2.5714285714285716</v>
      </c>
      <c r="H761" s="140">
        <v>0</v>
      </c>
      <c r="I761" s="118">
        <f t="shared" si="48"/>
        <v>0</v>
      </c>
      <c r="J761" s="26"/>
      <c r="K761" s="26"/>
      <c r="L761" s="26"/>
      <c r="M761" s="26"/>
      <c r="N761" s="26"/>
    </row>
    <row r="762" spans="1:14" ht="16.5">
      <c r="A762" s="116">
        <v>13</v>
      </c>
      <c r="B762" s="141" t="s">
        <v>1047</v>
      </c>
      <c r="C762" s="142">
        <v>126</v>
      </c>
      <c r="D762" s="140">
        <v>0</v>
      </c>
      <c r="E762" s="117">
        <f t="shared" si="46"/>
        <v>0</v>
      </c>
      <c r="F762" s="143">
        <v>2</v>
      </c>
      <c r="G762" s="117">
        <f t="shared" si="47"/>
        <v>1.5873015873015872</v>
      </c>
      <c r="H762" s="140">
        <v>0</v>
      </c>
      <c r="I762" s="118">
        <f t="shared" si="48"/>
        <v>0</v>
      </c>
      <c r="J762" s="26"/>
      <c r="K762" s="26"/>
      <c r="L762" s="26"/>
      <c r="M762" s="26"/>
      <c r="N762" s="26"/>
    </row>
    <row r="763" spans="1:14" ht="16.5">
      <c r="A763" s="116">
        <v>14</v>
      </c>
      <c r="B763" s="141" t="s">
        <v>1048</v>
      </c>
      <c r="C763" s="142">
        <v>293</v>
      </c>
      <c r="D763" s="140">
        <v>3</v>
      </c>
      <c r="E763" s="117">
        <f t="shared" si="46"/>
        <v>1.023890784982935</v>
      </c>
      <c r="F763" s="143">
        <v>6</v>
      </c>
      <c r="G763" s="117">
        <f t="shared" si="47"/>
        <v>2.04778156996587</v>
      </c>
      <c r="H763" s="140">
        <v>0</v>
      </c>
      <c r="I763" s="118">
        <f t="shared" si="48"/>
        <v>0</v>
      </c>
      <c r="J763" s="26"/>
      <c r="K763" s="26"/>
      <c r="L763" s="26"/>
      <c r="M763" s="26"/>
      <c r="N763" s="26"/>
    </row>
    <row r="764" spans="1:14" ht="16.5">
      <c r="A764" s="116">
        <v>15</v>
      </c>
      <c r="B764" s="141" t="s">
        <v>1049</v>
      </c>
      <c r="C764" s="142">
        <v>184</v>
      </c>
      <c r="D764" s="140">
        <v>184</v>
      </c>
      <c r="E764" s="117">
        <f t="shared" si="46"/>
        <v>100</v>
      </c>
      <c r="F764" s="143">
        <v>35</v>
      </c>
      <c r="G764" s="117">
        <f t="shared" si="47"/>
        <v>19.02173913043478</v>
      </c>
      <c r="H764" s="140">
        <v>35</v>
      </c>
      <c r="I764" s="118">
        <f t="shared" si="48"/>
        <v>100</v>
      </c>
      <c r="J764" s="26" t="s">
        <v>52</v>
      </c>
      <c r="K764" s="26"/>
      <c r="L764" s="26"/>
      <c r="M764" s="26" t="s">
        <v>52</v>
      </c>
      <c r="N764" s="26"/>
    </row>
    <row r="765" spans="1:14" ht="16.5">
      <c r="A765" s="116">
        <v>16</v>
      </c>
      <c r="B765" s="141" t="s">
        <v>1050</v>
      </c>
      <c r="C765" s="142">
        <v>132</v>
      </c>
      <c r="D765" s="140">
        <v>3</v>
      </c>
      <c r="E765" s="117">
        <f t="shared" si="46"/>
        <v>2.272727272727273</v>
      </c>
      <c r="F765" s="143">
        <v>2</v>
      </c>
      <c r="G765" s="117">
        <f t="shared" si="47"/>
        <v>1.5151515151515151</v>
      </c>
      <c r="H765" s="140">
        <v>0</v>
      </c>
      <c r="I765" s="118">
        <f t="shared" si="48"/>
        <v>0</v>
      </c>
      <c r="J765" s="26"/>
      <c r="K765" s="26"/>
      <c r="L765" s="26"/>
      <c r="M765" s="26"/>
      <c r="N765" s="26"/>
    </row>
    <row r="766" spans="1:14" ht="16.5">
      <c r="A766" s="116">
        <v>17</v>
      </c>
      <c r="B766" s="141" t="s">
        <v>1051</v>
      </c>
      <c r="C766" s="142">
        <v>386</v>
      </c>
      <c r="D766" s="140">
        <v>0</v>
      </c>
      <c r="E766" s="117">
        <f t="shared" si="46"/>
        <v>0</v>
      </c>
      <c r="F766" s="143">
        <v>7</v>
      </c>
      <c r="G766" s="117">
        <f t="shared" si="47"/>
        <v>1.8134715025906736</v>
      </c>
      <c r="H766" s="140">
        <v>0</v>
      </c>
      <c r="I766" s="118">
        <f t="shared" si="48"/>
        <v>0</v>
      </c>
      <c r="J766" s="26"/>
      <c r="K766" s="26"/>
      <c r="L766" s="26"/>
      <c r="M766" s="26"/>
      <c r="N766" s="26"/>
    </row>
    <row r="767" spans="1:14" ht="16.5">
      <c r="A767" s="116">
        <v>18</v>
      </c>
      <c r="B767" s="141" t="s">
        <v>1052</v>
      </c>
      <c r="C767" s="142">
        <v>282</v>
      </c>
      <c r="D767" s="140">
        <v>18</v>
      </c>
      <c r="E767" s="117">
        <f t="shared" si="46"/>
        <v>6.382978723404255</v>
      </c>
      <c r="F767" s="143">
        <v>8</v>
      </c>
      <c r="G767" s="117">
        <f t="shared" si="47"/>
        <v>2.8368794326241136</v>
      </c>
      <c r="H767" s="140">
        <v>0</v>
      </c>
      <c r="I767" s="118">
        <f t="shared" si="48"/>
        <v>0</v>
      </c>
      <c r="J767" s="26"/>
      <c r="K767" s="26"/>
      <c r="L767" s="26"/>
      <c r="M767" s="26"/>
      <c r="N767" s="26"/>
    </row>
    <row r="768" spans="1:14" ht="16.5">
      <c r="A768" s="119" t="s">
        <v>86</v>
      </c>
      <c r="B768" s="113" t="s">
        <v>453</v>
      </c>
      <c r="C768" s="19">
        <f>SUM(C769:C782)</f>
        <v>3794</v>
      </c>
      <c r="D768" s="19">
        <f>SUM(D769:D782)</f>
        <v>1216</v>
      </c>
      <c r="E768" s="114">
        <f t="shared" si="46"/>
        <v>32.050606220347916</v>
      </c>
      <c r="F768" s="19">
        <f>SUM(F769:F782)</f>
        <v>291</v>
      </c>
      <c r="G768" s="114">
        <f t="shared" si="47"/>
        <v>7.670005271481286</v>
      </c>
      <c r="H768" s="19">
        <f>SUM(H769:H782)</f>
        <v>89</v>
      </c>
      <c r="I768" s="115">
        <f t="shared" si="48"/>
        <v>30.584192439862544</v>
      </c>
      <c r="J768" s="17"/>
      <c r="K768" s="17"/>
      <c r="L768" s="17"/>
      <c r="M768" s="17">
        <v>3</v>
      </c>
      <c r="N768" s="17" t="s">
        <v>21</v>
      </c>
    </row>
    <row r="769" spans="1:14" ht="16.5">
      <c r="A769" s="116">
        <v>1</v>
      </c>
      <c r="B769" s="78" t="s">
        <v>595</v>
      </c>
      <c r="C769" s="23">
        <v>228</v>
      </c>
      <c r="D769" s="23">
        <v>190</v>
      </c>
      <c r="E769" s="117">
        <f t="shared" si="46"/>
        <v>83.33333333333333</v>
      </c>
      <c r="F769" s="23">
        <v>35</v>
      </c>
      <c r="G769" s="117">
        <f t="shared" si="47"/>
        <v>15.350877192982455</v>
      </c>
      <c r="H769" s="23">
        <v>22</v>
      </c>
      <c r="I769" s="118">
        <f t="shared" si="48"/>
        <v>62.857142857142854</v>
      </c>
      <c r="J769" s="21" t="s">
        <v>52</v>
      </c>
      <c r="K769" s="21"/>
      <c r="L769" s="21"/>
      <c r="M769" s="21" t="s">
        <v>52</v>
      </c>
      <c r="N769" s="21"/>
    </row>
    <row r="770" spans="1:14" ht="16.5">
      <c r="A770" s="116">
        <v>2</v>
      </c>
      <c r="B770" s="78" t="s">
        <v>1053</v>
      </c>
      <c r="C770" s="23">
        <v>207</v>
      </c>
      <c r="D770" s="23">
        <v>138</v>
      </c>
      <c r="E770" s="117">
        <f t="shared" si="46"/>
        <v>66.66666666666667</v>
      </c>
      <c r="F770" s="23">
        <v>32</v>
      </c>
      <c r="G770" s="117">
        <f t="shared" si="47"/>
        <v>15.458937198067632</v>
      </c>
      <c r="H770" s="23">
        <v>21</v>
      </c>
      <c r="I770" s="118">
        <f t="shared" si="48"/>
        <v>65.625</v>
      </c>
      <c r="J770" s="21" t="s">
        <v>52</v>
      </c>
      <c r="K770" s="21"/>
      <c r="L770" s="21"/>
      <c r="M770" s="21" t="s">
        <v>52</v>
      </c>
      <c r="N770" s="21"/>
    </row>
    <row r="771" spans="1:14" ht="16.5">
      <c r="A771" s="116">
        <v>3</v>
      </c>
      <c r="B771" s="78" t="s">
        <v>1054</v>
      </c>
      <c r="C771" s="23">
        <v>196</v>
      </c>
      <c r="D771" s="23">
        <v>188</v>
      </c>
      <c r="E771" s="117">
        <f>D771*100/C771</f>
        <v>95.91836734693878</v>
      </c>
      <c r="F771" s="23">
        <v>30</v>
      </c>
      <c r="G771" s="117">
        <f t="shared" si="47"/>
        <v>15.306122448979592</v>
      </c>
      <c r="H771" s="23">
        <v>20</v>
      </c>
      <c r="I771" s="118">
        <f t="shared" si="48"/>
        <v>66.66666666666667</v>
      </c>
      <c r="J771" s="21" t="s">
        <v>52</v>
      </c>
      <c r="K771" s="21"/>
      <c r="L771" s="21"/>
      <c r="M771" s="21" t="s">
        <v>52</v>
      </c>
      <c r="N771" s="21"/>
    </row>
    <row r="772" spans="1:14" ht="16.5">
      <c r="A772" s="116">
        <v>4</v>
      </c>
      <c r="B772" s="78" t="s">
        <v>1055</v>
      </c>
      <c r="C772" s="23">
        <v>162</v>
      </c>
      <c r="D772" s="23">
        <v>87</v>
      </c>
      <c r="E772" s="117">
        <f t="shared" si="46"/>
        <v>53.7037037037037</v>
      </c>
      <c r="F772" s="23">
        <v>10</v>
      </c>
      <c r="G772" s="117">
        <f t="shared" si="47"/>
        <v>6.172839506172839</v>
      </c>
      <c r="H772" s="23">
        <v>7</v>
      </c>
      <c r="I772" s="118">
        <f t="shared" si="48"/>
        <v>70</v>
      </c>
      <c r="J772" s="21"/>
      <c r="K772" s="21"/>
      <c r="L772" s="21"/>
      <c r="M772" s="21"/>
      <c r="N772" s="21"/>
    </row>
    <row r="773" spans="1:14" ht="16.5">
      <c r="A773" s="116">
        <v>5</v>
      </c>
      <c r="B773" s="78" t="s">
        <v>1056</v>
      </c>
      <c r="C773" s="23">
        <v>216</v>
      </c>
      <c r="D773" s="23">
        <v>146</v>
      </c>
      <c r="E773" s="117">
        <f t="shared" si="46"/>
        <v>67.5925925925926</v>
      </c>
      <c r="F773" s="23">
        <v>20</v>
      </c>
      <c r="G773" s="117">
        <f t="shared" si="47"/>
        <v>9.25925925925926</v>
      </c>
      <c r="H773" s="23">
        <v>12</v>
      </c>
      <c r="I773" s="118">
        <f t="shared" si="48"/>
        <v>60</v>
      </c>
      <c r="J773" s="21"/>
      <c r="K773" s="21"/>
      <c r="L773" s="21"/>
      <c r="M773" s="21"/>
      <c r="N773" s="21"/>
    </row>
    <row r="774" spans="1:14" ht="16.5">
      <c r="A774" s="116">
        <v>6</v>
      </c>
      <c r="B774" s="78" t="s">
        <v>1057</v>
      </c>
      <c r="C774" s="23">
        <v>385</v>
      </c>
      <c r="D774" s="23">
        <v>76</v>
      </c>
      <c r="E774" s="117">
        <f t="shared" si="46"/>
        <v>19.74025974025974</v>
      </c>
      <c r="F774" s="23">
        <v>23</v>
      </c>
      <c r="G774" s="117">
        <f t="shared" si="47"/>
        <v>5.974025974025974</v>
      </c>
      <c r="H774" s="23">
        <v>0</v>
      </c>
      <c r="I774" s="118">
        <f t="shared" si="48"/>
        <v>0</v>
      </c>
      <c r="J774" s="21"/>
      <c r="K774" s="21"/>
      <c r="L774" s="21"/>
      <c r="M774" s="21"/>
      <c r="N774" s="21"/>
    </row>
    <row r="775" spans="1:14" ht="16.5">
      <c r="A775" s="116">
        <v>7</v>
      </c>
      <c r="B775" s="78" t="s">
        <v>1058</v>
      </c>
      <c r="C775" s="23">
        <v>512</v>
      </c>
      <c r="D775" s="23">
        <v>87</v>
      </c>
      <c r="E775" s="117">
        <f t="shared" si="46"/>
        <v>16.9921875</v>
      </c>
      <c r="F775" s="23">
        <v>42</v>
      </c>
      <c r="G775" s="117">
        <f t="shared" si="47"/>
        <v>8.203125</v>
      </c>
      <c r="H775" s="23">
        <v>0</v>
      </c>
      <c r="I775" s="118">
        <f t="shared" si="48"/>
        <v>0</v>
      </c>
      <c r="J775" s="21"/>
      <c r="K775" s="21"/>
      <c r="L775" s="21"/>
      <c r="M775" s="21"/>
      <c r="N775" s="21"/>
    </row>
    <row r="776" spans="1:14" ht="16.5">
      <c r="A776" s="116">
        <v>8</v>
      </c>
      <c r="B776" s="78" t="s">
        <v>655</v>
      </c>
      <c r="C776" s="23">
        <v>326</v>
      </c>
      <c r="D776" s="23">
        <v>19</v>
      </c>
      <c r="E776" s="117">
        <f t="shared" si="46"/>
        <v>5.828220858895706</v>
      </c>
      <c r="F776" s="23">
        <v>16</v>
      </c>
      <c r="G776" s="117">
        <f t="shared" si="47"/>
        <v>4.9079754601226995</v>
      </c>
      <c r="H776" s="23">
        <v>0</v>
      </c>
      <c r="I776" s="118">
        <f t="shared" si="48"/>
        <v>0</v>
      </c>
      <c r="J776" s="21"/>
      <c r="K776" s="21"/>
      <c r="L776" s="21"/>
      <c r="M776" s="21"/>
      <c r="N776" s="21"/>
    </row>
    <row r="777" spans="1:14" ht="16.5">
      <c r="A777" s="116">
        <v>9</v>
      </c>
      <c r="B777" s="78" t="s">
        <v>1059</v>
      </c>
      <c r="C777" s="23">
        <v>237</v>
      </c>
      <c r="D777" s="23">
        <v>82</v>
      </c>
      <c r="E777" s="117">
        <f t="shared" si="46"/>
        <v>34.59915611814346</v>
      </c>
      <c r="F777" s="23">
        <v>14</v>
      </c>
      <c r="G777" s="117">
        <f t="shared" si="47"/>
        <v>5.9071729957805905</v>
      </c>
      <c r="H777" s="23">
        <v>1</v>
      </c>
      <c r="I777" s="118">
        <f t="shared" si="48"/>
        <v>7.142857142857143</v>
      </c>
      <c r="J777" s="21"/>
      <c r="K777" s="21"/>
      <c r="L777" s="21"/>
      <c r="M777" s="21"/>
      <c r="N777" s="21"/>
    </row>
    <row r="778" spans="1:14" ht="16.5">
      <c r="A778" s="116">
        <v>10</v>
      </c>
      <c r="B778" s="78" t="s">
        <v>1060</v>
      </c>
      <c r="C778" s="23">
        <v>265</v>
      </c>
      <c r="D778" s="23">
        <v>58</v>
      </c>
      <c r="E778" s="117">
        <f t="shared" si="46"/>
        <v>21.88679245283019</v>
      </c>
      <c r="F778" s="23">
        <v>11</v>
      </c>
      <c r="G778" s="117">
        <f t="shared" si="47"/>
        <v>4.150943396226415</v>
      </c>
      <c r="H778" s="23">
        <v>1</v>
      </c>
      <c r="I778" s="118">
        <f t="shared" si="48"/>
        <v>9.090909090909092</v>
      </c>
      <c r="J778" s="21"/>
      <c r="K778" s="21"/>
      <c r="L778" s="21"/>
      <c r="M778" s="21"/>
      <c r="N778" s="21"/>
    </row>
    <row r="779" spans="1:14" ht="16.5">
      <c r="A779" s="116">
        <v>11</v>
      </c>
      <c r="B779" s="78" t="s">
        <v>1061</v>
      </c>
      <c r="C779" s="23">
        <v>361</v>
      </c>
      <c r="D779" s="23">
        <v>55</v>
      </c>
      <c r="E779" s="117">
        <f t="shared" si="46"/>
        <v>15.23545706371191</v>
      </c>
      <c r="F779" s="23">
        <v>22</v>
      </c>
      <c r="G779" s="117">
        <f t="shared" si="47"/>
        <v>6.094182825484765</v>
      </c>
      <c r="H779" s="23">
        <v>0</v>
      </c>
      <c r="I779" s="118">
        <f t="shared" si="48"/>
        <v>0</v>
      </c>
      <c r="J779" s="21"/>
      <c r="K779" s="21"/>
      <c r="L779" s="21"/>
      <c r="M779" s="21"/>
      <c r="N779" s="21"/>
    </row>
    <row r="780" spans="1:14" ht="16.5">
      <c r="A780" s="116">
        <v>12</v>
      </c>
      <c r="B780" s="78" t="s">
        <v>1062</v>
      </c>
      <c r="C780" s="23">
        <v>336</v>
      </c>
      <c r="D780" s="23">
        <v>26</v>
      </c>
      <c r="E780" s="117">
        <f t="shared" si="46"/>
        <v>7.738095238095238</v>
      </c>
      <c r="F780" s="23">
        <v>17</v>
      </c>
      <c r="G780" s="117">
        <f t="shared" si="47"/>
        <v>5.059523809523809</v>
      </c>
      <c r="H780" s="23">
        <v>3</v>
      </c>
      <c r="I780" s="118">
        <f t="shared" si="48"/>
        <v>17.647058823529413</v>
      </c>
      <c r="J780" s="21"/>
      <c r="K780" s="21"/>
      <c r="L780" s="21"/>
      <c r="M780" s="21"/>
      <c r="N780" s="21"/>
    </row>
    <row r="781" spans="1:14" ht="16.5">
      <c r="A781" s="116">
        <v>13</v>
      </c>
      <c r="B781" s="78" t="s">
        <v>1063</v>
      </c>
      <c r="C781" s="23">
        <v>195</v>
      </c>
      <c r="D781" s="23">
        <v>17</v>
      </c>
      <c r="E781" s="117">
        <f t="shared" si="46"/>
        <v>8.717948717948717</v>
      </c>
      <c r="F781" s="23">
        <v>7</v>
      </c>
      <c r="G781" s="117">
        <f t="shared" si="47"/>
        <v>3.58974358974359</v>
      </c>
      <c r="H781" s="23">
        <v>1</v>
      </c>
      <c r="I781" s="118">
        <f t="shared" si="48"/>
        <v>14.285714285714286</v>
      </c>
      <c r="J781" s="21"/>
      <c r="K781" s="21"/>
      <c r="L781" s="21"/>
      <c r="M781" s="21"/>
      <c r="N781" s="21"/>
    </row>
    <row r="782" spans="1:14" ht="16.5">
      <c r="A782" s="116">
        <v>14</v>
      </c>
      <c r="B782" s="78" t="s">
        <v>1064</v>
      </c>
      <c r="C782" s="23">
        <v>168</v>
      </c>
      <c r="D782" s="23">
        <v>47</v>
      </c>
      <c r="E782" s="117">
        <f t="shared" si="46"/>
        <v>27.976190476190474</v>
      </c>
      <c r="F782" s="23">
        <v>12</v>
      </c>
      <c r="G782" s="117">
        <f t="shared" si="47"/>
        <v>7.142857142857143</v>
      </c>
      <c r="H782" s="23">
        <v>1</v>
      </c>
      <c r="I782" s="118">
        <f t="shared" si="48"/>
        <v>8.333333333333334</v>
      </c>
      <c r="J782" s="21"/>
      <c r="K782" s="21"/>
      <c r="L782" s="21"/>
      <c r="M782" s="21"/>
      <c r="N782" s="21"/>
    </row>
    <row r="783" spans="1:14" ht="16.5">
      <c r="A783" s="119" t="s">
        <v>87</v>
      </c>
      <c r="B783" s="120" t="s">
        <v>454</v>
      </c>
      <c r="C783" s="41">
        <f>SUM(C784:C794)</f>
        <v>2785</v>
      </c>
      <c r="D783" s="41">
        <f>SUM(D784:D794)</f>
        <v>115</v>
      </c>
      <c r="E783" s="114">
        <f t="shared" si="46"/>
        <v>4.129263913824057</v>
      </c>
      <c r="F783" s="41">
        <f>SUM(F784:F794)</f>
        <v>103</v>
      </c>
      <c r="G783" s="114">
        <f t="shared" si="47"/>
        <v>3.6983842010771992</v>
      </c>
      <c r="H783" s="41">
        <f>SUM(H784:H794)</f>
        <v>1</v>
      </c>
      <c r="I783" s="115">
        <f>H783*100/F783</f>
        <v>0.970873786407767</v>
      </c>
      <c r="J783" s="25"/>
      <c r="K783" s="25"/>
      <c r="L783" s="25"/>
      <c r="M783" s="25"/>
      <c r="N783" s="25"/>
    </row>
    <row r="784" spans="1:14" ht="16.5">
      <c r="A784" s="116">
        <v>1</v>
      </c>
      <c r="B784" s="144" t="s">
        <v>1065</v>
      </c>
      <c r="C784" s="145">
        <v>127</v>
      </c>
      <c r="D784" s="140">
        <v>6</v>
      </c>
      <c r="E784" s="117">
        <f t="shared" si="46"/>
        <v>4.724409448818897</v>
      </c>
      <c r="F784" s="145">
        <v>4</v>
      </c>
      <c r="G784" s="117">
        <f t="shared" si="47"/>
        <v>3.1496062992125986</v>
      </c>
      <c r="H784" s="140">
        <v>0</v>
      </c>
      <c r="I784" s="118">
        <f t="shared" si="48"/>
        <v>0</v>
      </c>
      <c r="J784" s="25"/>
      <c r="K784" s="25"/>
      <c r="L784" s="25"/>
      <c r="M784" s="25"/>
      <c r="N784" s="25"/>
    </row>
    <row r="785" spans="1:14" ht="16.5">
      <c r="A785" s="116">
        <v>2</v>
      </c>
      <c r="B785" s="144" t="s">
        <v>1066</v>
      </c>
      <c r="C785" s="145">
        <v>104</v>
      </c>
      <c r="D785" s="140">
        <v>45</v>
      </c>
      <c r="E785" s="117">
        <f t="shared" si="46"/>
        <v>43.26923076923077</v>
      </c>
      <c r="F785" s="145">
        <v>4</v>
      </c>
      <c r="G785" s="117">
        <f t="shared" si="47"/>
        <v>3.8461538461538463</v>
      </c>
      <c r="H785" s="140">
        <v>1</v>
      </c>
      <c r="I785" s="118">
        <f t="shared" si="48"/>
        <v>25</v>
      </c>
      <c r="J785" s="25"/>
      <c r="K785" s="25"/>
      <c r="L785" s="25"/>
      <c r="M785" s="25"/>
      <c r="N785" s="25"/>
    </row>
    <row r="786" spans="1:14" ht="16.5">
      <c r="A786" s="116">
        <v>3</v>
      </c>
      <c r="B786" s="144" t="s">
        <v>1067</v>
      </c>
      <c r="C786" s="145">
        <v>82</v>
      </c>
      <c r="D786" s="140">
        <v>2</v>
      </c>
      <c r="E786" s="117">
        <f t="shared" si="46"/>
        <v>2.4390243902439024</v>
      </c>
      <c r="F786" s="145">
        <v>3</v>
      </c>
      <c r="G786" s="117">
        <f t="shared" si="47"/>
        <v>3.658536585365854</v>
      </c>
      <c r="H786" s="140">
        <v>0</v>
      </c>
      <c r="I786" s="118">
        <f t="shared" si="48"/>
        <v>0</v>
      </c>
      <c r="J786" s="25"/>
      <c r="K786" s="25"/>
      <c r="L786" s="25"/>
      <c r="M786" s="25"/>
      <c r="N786" s="25"/>
    </row>
    <row r="787" spans="1:14" ht="16.5">
      <c r="A787" s="116">
        <v>4</v>
      </c>
      <c r="B787" s="144" t="s">
        <v>1068</v>
      </c>
      <c r="C787" s="145">
        <v>194</v>
      </c>
      <c r="D787" s="140">
        <v>7</v>
      </c>
      <c r="E787" s="117">
        <f t="shared" si="46"/>
        <v>3.6082474226804124</v>
      </c>
      <c r="F787" s="145">
        <v>5</v>
      </c>
      <c r="G787" s="117">
        <f t="shared" si="47"/>
        <v>2.577319587628866</v>
      </c>
      <c r="H787" s="140">
        <v>0</v>
      </c>
      <c r="I787" s="118">
        <f t="shared" si="48"/>
        <v>0</v>
      </c>
      <c r="J787" s="25"/>
      <c r="K787" s="25"/>
      <c r="L787" s="25"/>
      <c r="M787" s="25"/>
      <c r="N787" s="25"/>
    </row>
    <row r="788" spans="1:14" ht="16.5">
      <c r="A788" s="116">
        <v>5</v>
      </c>
      <c r="B788" s="144" t="s">
        <v>1069</v>
      </c>
      <c r="C788" s="145">
        <v>297</v>
      </c>
      <c r="D788" s="140">
        <v>9</v>
      </c>
      <c r="E788" s="117">
        <f t="shared" si="46"/>
        <v>3.0303030303030303</v>
      </c>
      <c r="F788" s="145">
        <v>10</v>
      </c>
      <c r="G788" s="117">
        <f t="shared" si="47"/>
        <v>3.367003367003367</v>
      </c>
      <c r="H788" s="140">
        <v>0</v>
      </c>
      <c r="I788" s="118">
        <f t="shared" si="48"/>
        <v>0</v>
      </c>
      <c r="J788" s="25"/>
      <c r="K788" s="25"/>
      <c r="L788" s="25"/>
      <c r="M788" s="25"/>
      <c r="N788" s="25"/>
    </row>
    <row r="789" spans="1:14" ht="16.5">
      <c r="A789" s="116">
        <v>6</v>
      </c>
      <c r="B789" s="144" t="s">
        <v>1070</v>
      </c>
      <c r="C789" s="145">
        <v>475</v>
      </c>
      <c r="D789" s="140">
        <v>6</v>
      </c>
      <c r="E789" s="117">
        <f t="shared" si="46"/>
        <v>1.263157894736842</v>
      </c>
      <c r="F789" s="145">
        <v>23</v>
      </c>
      <c r="G789" s="117">
        <f t="shared" si="47"/>
        <v>4.842105263157895</v>
      </c>
      <c r="H789" s="140">
        <v>0</v>
      </c>
      <c r="I789" s="118">
        <f t="shared" si="48"/>
        <v>0</v>
      </c>
      <c r="J789" s="25"/>
      <c r="K789" s="25"/>
      <c r="L789" s="25"/>
      <c r="M789" s="25"/>
      <c r="N789" s="25"/>
    </row>
    <row r="790" spans="1:14" ht="16.5">
      <c r="A790" s="116">
        <v>7</v>
      </c>
      <c r="B790" s="144" t="s">
        <v>1071</v>
      </c>
      <c r="C790" s="145">
        <v>235</v>
      </c>
      <c r="D790" s="140">
        <v>5</v>
      </c>
      <c r="E790" s="117">
        <f t="shared" si="46"/>
        <v>2.127659574468085</v>
      </c>
      <c r="F790" s="145">
        <v>6</v>
      </c>
      <c r="G790" s="117">
        <f t="shared" si="47"/>
        <v>2.5531914893617023</v>
      </c>
      <c r="H790" s="140">
        <v>0</v>
      </c>
      <c r="I790" s="118">
        <f t="shared" si="48"/>
        <v>0</v>
      </c>
      <c r="J790" s="25"/>
      <c r="K790" s="25"/>
      <c r="L790" s="25"/>
      <c r="M790" s="25"/>
      <c r="N790" s="25"/>
    </row>
    <row r="791" spans="1:14" ht="16.5">
      <c r="A791" s="116">
        <v>8</v>
      </c>
      <c r="B791" s="144" t="s">
        <v>1072</v>
      </c>
      <c r="C791" s="56">
        <v>331</v>
      </c>
      <c r="D791" s="140">
        <v>6</v>
      </c>
      <c r="E791" s="117">
        <f t="shared" si="46"/>
        <v>1.8126888217522659</v>
      </c>
      <c r="F791" s="145">
        <v>12</v>
      </c>
      <c r="G791" s="117">
        <f t="shared" si="47"/>
        <v>3.6253776435045317</v>
      </c>
      <c r="H791" s="140">
        <v>0</v>
      </c>
      <c r="I791" s="118">
        <f t="shared" si="48"/>
        <v>0</v>
      </c>
      <c r="J791" s="25"/>
      <c r="K791" s="25"/>
      <c r="L791" s="25"/>
      <c r="M791" s="25"/>
      <c r="N791" s="25"/>
    </row>
    <row r="792" spans="1:14" ht="16.5">
      <c r="A792" s="116">
        <v>9</v>
      </c>
      <c r="B792" s="144" t="s">
        <v>1073</v>
      </c>
      <c r="C792" s="145">
        <v>260</v>
      </c>
      <c r="D792" s="140">
        <v>2</v>
      </c>
      <c r="E792" s="117">
        <f t="shared" si="46"/>
        <v>0.7692307692307693</v>
      </c>
      <c r="F792" s="145">
        <v>6</v>
      </c>
      <c r="G792" s="117">
        <f t="shared" si="47"/>
        <v>2.3076923076923075</v>
      </c>
      <c r="H792" s="140">
        <v>0</v>
      </c>
      <c r="I792" s="118">
        <f t="shared" si="48"/>
        <v>0</v>
      </c>
      <c r="J792" s="25"/>
      <c r="K792" s="25"/>
      <c r="L792" s="25"/>
      <c r="M792" s="25"/>
      <c r="N792" s="25"/>
    </row>
    <row r="793" spans="1:14" ht="16.5">
      <c r="A793" s="116">
        <v>10</v>
      </c>
      <c r="B793" s="144" t="s">
        <v>1074</v>
      </c>
      <c r="C793" s="145">
        <v>257</v>
      </c>
      <c r="D793" s="140">
        <v>4</v>
      </c>
      <c r="E793" s="117">
        <f t="shared" si="46"/>
        <v>1.556420233463035</v>
      </c>
      <c r="F793" s="145">
        <v>7</v>
      </c>
      <c r="G793" s="117">
        <f t="shared" si="47"/>
        <v>2.7237354085603114</v>
      </c>
      <c r="H793" s="140">
        <v>0</v>
      </c>
      <c r="I793" s="118">
        <f t="shared" si="48"/>
        <v>0</v>
      </c>
      <c r="J793" s="25"/>
      <c r="K793" s="25"/>
      <c r="L793" s="25"/>
      <c r="M793" s="25"/>
      <c r="N793" s="25"/>
    </row>
    <row r="794" spans="1:14" ht="16.5">
      <c r="A794" s="116">
        <v>11</v>
      </c>
      <c r="B794" s="144" t="s">
        <v>1075</v>
      </c>
      <c r="C794" s="145">
        <v>423</v>
      </c>
      <c r="D794" s="140">
        <v>23</v>
      </c>
      <c r="E794" s="117">
        <f t="shared" si="46"/>
        <v>5.4373522458628845</v>
      </c>
      <c r="F794" s="145">
        <v>23</v>
      </c>
      <c r="G794" s="117">
        <f t="shared" si="47"/>
        <v>5.4373522458628845</v>
      </c>
      <c r="H794" s="140">
        <v>0</v>
      </c>
      <c r="I794" s="118">
        <f t="shared" si="48"/>
        <v>0</v>
      </c>
      <c r="J794" s="25"/>
      <c r="K794" s="25"/>
      <c r="L794" s="25"/>
      <c r="M794" s="25"/>
      <c r="N794" s="25"/>
    </row>
    <row r="795" spans="1:14" ht="16.5">
      <c r="A795" s="119" t="s">
        <v>89</v>
      </c>
      <c r="B795" s="120" t="s">
        <v>456</v>
      </c>
      <c r="C795" s="41">
        <f>SUM(C796:C806)</f>
        <v>1665</v>
      </c>
      <c r="D795" s="41">
        <f>SUM(D796:D806)</f>
        <v>126</v>
      </c>
      <c r="E795" s="114">
        <f t="shared" si="46"/>
        <v>7.5675675675675675</v>
      </c>
      <c r="F795" s="41">
        <f>SUM(F796:F806)</f>
        <v>73</v>
      </c>
      <c r="G795" s="114">
        <f t="shared" si="47"/>
        <v>4.384384384384385</v>
      </c>
      <c r="H795" s="41">
        <f>SUM(H796:H806)</f>
        <v>0</v>
      </c>
      <c r="I795" s="115">
        <f t="shared" si="48"/>
        <v>0</v>
      </c>
      <c r="J795" s="25"/>
      <c r="K795" s="25"/>
      <c r="L795" s="25"/>
      <c r="M795" s="25"/>
      <c r="N795" s="25"/>
    </row>
    <row r="796" spans="1:14" ht="16.5">
      <c r="A796" s="116">
        <v>1</v>
      </c>
      <c r="B796" s="136" t="s">
        <v>1076</v>
      </c>
      <c r="C796" s="90">
        <v>230</v>
      </c>
      <c r="D796" s="90">
        <v>20</v>
      </c>
      <c r="E796" s="117">
        <f t="shared" si="46"/>
        <v>8.695652173913043</v>
      </c>
      <c r="F796" s="90">
        <v>8</v>
      </c>
      <c r="G796" s="117">
        <f t="shared" si="47"/>
        <v>3.4782608695652173</v>
      </c>
      <c r="H796" s="90">
        <v>0</v>
      </c>
      <c r="I796" s="118">
        <f t="shared" si="48"/>
        <v>0</v>
      </c>
      <c r="J796" s="26"/>
      <c r="K796" s="26"/>
      <c r="L796" s="26"/>
      <c r="M796" s="26"/>
      <c r="N796" s="26"/>
    </row>
    <row r="797" spans="1:14" ht="16.5">
      <c r="A797" s="116">
        <v>2</v>
      </c>
      <c r="B797" s="136" t="s">
        <v>1077</v>
      </c>
      <c r="C797" s="90">
        <v>135</v>
      </c>
      <c r="D797" s="90">
        <v>60</v>
      </c>
      <c r="E797" s="117">
        <f t="shared" si="46"/>
        <v>44.44444444444444</v>
      </c>
      <c r="F797" s="90">
        <v>5</v>
      </c>
      <c r="G797" s="117">
        <f>F797*100/C797</f>
        <v>3.7037037037037037</v>
      </c>
      <c r="H797" s="90">
        <v>0</v>
      </c>
      <c r="I797" s="118">
        <f t="shared" si="48"/>
        <v>0</v>
      </c>
      <c r="J797" s="26"/>
      <c r="K797" s="26"/>
      <c r="L797" s="26"/>
      <c r="M797" s="26"/>
      <c r="N797" s="26"/>
    </row>
    <row r="798" spans="1:14" ht="16.5">
      <c r="A798" s="116">
        <v>3</v>
      </c>
      <c r="B798" s="136" t="s">
        <v>1078</v>
      </c>
      <c r="C798" s="90">
        <v>306</v>
      </c>
      <c r="D798" s="90">
        <v>6</v>
      </c>
      <c r="E798" s="117">
        <f t="shared" si="46"/>
        <v>1.9607843137254901</v>
      </c>
      <c r="F798" s="90">
        <v>18</v>
      </c>
      <c r="G798" s="117">
        <f t="shared" si="47"/>
        <v>5.882352941176471</v>
      </c>
      <c r="H798" s="90">
        <v>0</v>
      </c>
      <c r="I798" s="118">
        <f t="shared" si="48"/>
        <v>0</v>
      </c>
      <c r="J798" s="26"/>
      <c r="K798" s="26"/>
      <c r="L798" s="26"/>
      <c r="M798" s="26"/>
      <c r="N798" s="26"/>
    </row>
    <row r="799" spans="1:14" ht="16.5">
      <c r="A799" s="116">
        <v>4</v>
      </c>
      <c r="B799" s="136" t="s">
        <v>1079</v>
      </c>
      <c r="C799" s="90">
        <v>90</v>
      </c>
      <c r="D799" s="90">
        <v>5</v>
      </c>
      <c r="E799" s="117">
        <f t="shared" si="46"/>
        <v>5.555555555555555</v>
      </c>
      <c r="F799" s="90">
        <v>4</v>
      </c>
      <c r="G799" s="117">
        <f t="shared" si="47"/>
        <v>4.444444444444445</v>
      </c>
      <c r="H799" s="90">
        <v>0</v>
      </c>
      <c r="I799" s="118">
        <f t="shared" si="48"/>
        <v>0</v>
      </c>
      <c r="J799" s="26"/>
      <c r="K799" s="26"/>
      <c r="L799" s="26"/>
      <c r="M799" s="26"/>
      <c r="N799" s="26"/>
    </row>
    <row r="800" spans="1:14" ht="16.5">
      <c r="A800" s="116">
        <v>5</v>
      </c>
      <c r="B800" s="136" t="s">
        <v>1080</v>
      </c>
      <c r="C800" s="90">
        <v>78</v>
      </c>
      <c r="D800" s="90">
        <v>2</v>
      </c>
      <c r="E800" s="117">
        <f t="shared" si="46"/>
        <v>2.5641025641025643</v>
      </c>
      <c r="F800" s="90">
        <v>3</v>
      </c>
      <c r="G800" s="117">
        <f t="shared" si="47"/>
        <v>3.8461538461538463</v>
      </c>
      <c r="H800" s="90">
        <v>0</v>
      </c>
      <c r="I800" s="118">
        <f t="shared" si="48"/>
        <v>0</v>
      </c>
      <c r="J800" s="26"/>
      <c r="K800" s="26"/>
      <c r="L800" s="26"/>
      <c r="M800" s="26"/>
      <c r="N800" s="26"/>
    </row>
    <row r="801" spans="1:14" ht="16.5">
      <c r="A801" s="116">
        <v>6</v>
      </c>
      <c r="B801" s="136" t="s">
        <v>1081</v>
      </c>
      <c r="C801" s="90">
        <v>155</v>
      </c>
      <c r="D801" s="90">
        <v>12</v>
      </c>
      <c r="E801" s="117">
        <f t="shared" si="46"/>
        <v>7.741935483870968</v>
      </c>
      <c r="F801" s="90">
        <v>6</v>
      </c>
      <c r="G801" s="117">
        <f t="shared" si="47"/>
        <v>3.870967741935484</v>
      </c>
      <c r="H801" s="90">
        <v>0</v>
      </c>
      <c r="I801" s="118">
        <f t="shared" si="48"/>
        <v>0</v>
      </c>
      <c r="J801" s="26"/>
      <c r="K801" s="26"/>
      <c r="L801" s="26"/>
      <c r="M801" s="26"/>
      <c r="N801" s="26"/>
    </row>
    <row r="802" spans="1:14" ht="16.5">
      <c r="A802" s="116">
        <v>7</v>
      </c>
      <c r="B802" s="136" t="s">
        <v>1082</v>
      </c>
      <c r="C802" s="90">
        <v>155</v>
      </c>
      <c r="D802" s="90">
        <v>6</v>
      </c>
      <c r="E802" s="117">
        <f t="shared" si="46"/>
        <v>3.870967741935484</v>
      </c>
      <c r="F802" s="90">
        <v>6</v>
      </c>
      <c r="G802" s="117">
        <f t="shared" si="47"/>
        <v>3.870967741935484</v>
      </c>
      <c r="H802" s="90">
        <v>0</v>
      </c>
      <c r="I802" s="118">
        <f t="shared" si="48"/>
        <v>0</v>
      </c>
      <c r="J802" s="26"/>
      <c r="K802" s="26"/>
      <c r="L802" s="26"/>
      <c r="M802" s="26"/>
      <c r="N802" s="26"/>
    </row>
    <row r="803" spans="1:14" ht="16.5">
      <c r="A803" s="116">
        <v>8</v>
      </c>
      <c r="B803" s="136" t="s">
        <v>1083</v>
      </c>
      <c r="C803" s="90">
        <v>135</v>
      </c>
      <c r="D803" s="90">
        <v>3</v>
      </c>
      <c r="E803" s="117">
        <f t="shared" si="46"/>
        <v>2.2222222222222223</v>
      </c>
      <c r="F803" s="90">
        <v>6</v>
      </c>
      <c r="G803" s="117">
        <f t="shared" si="47"/>
        <v>4.444444444444445</v>
      </c>
      <c r="H803" s="90">
        <v>0</v>
      </c>
      <c r="I803" s="118">
        <f t="shared" si="48"/>
        <v>0</v>
      </c>
      <c r="J803" s="26"/>
      <c r="K803" s="26"/>
      <c r="L803" s="26"/>
      <c r="M803" s="26"/>
      <c r="N803" s="26"/>
    </row>
    <row r="804" spans="1:14" ht="16.5">
      <c r="A804" s="116">
        <v>9</v>
      </c>
      <c r="B804" s="136" t="s">
        <v>1084</v>
      </c>
      <c r="C804" s="90">
        <v>184</v>
      </c>
      <c r="D804" s="90">
        <v>6</v>
      </c>
      <c r="E804" s="117">
        <f t="shared" si="46"/>
        <v>3.260869565217391</v>
      </c>
      <c r="F804" s="90">
        <v>7</v>
      </c>
      <c r="G804" s="117">
        <f t="shared" si="47"/>
        <v>3.8043478260869565</v>
      </c>
      <c r="H804" s="90">
        <v>0</v>
      </c>
      <c r="I804" s="118">
        <f t="shared" si="48"/>
        <v>0</v>
      </c>
      <c r="J804" s="26"/>
      <c r="K804" s="26"/>
      <c r="L804" s="26"/>
      <c r="M804" s="26"/>
      <c r="N804" s="26"/>
    </row>
    <row r="805" spans="1:14" ht="16.5">
      <c r="A805" s="116">
        <v>10</v>
      </c>
      <c r="B805" s="136" t="s">
        <v>1085</v>
      </c>
      <c r="C805" s="90">
        <v>112</v>
      </c>
      <c r="D805" s="90">
        <v>2</v>
      </c>
      <c r="E805" s="117">
        <f t="shared" si="46"/>
        <v>1.7857142857142858</v>
      </c>
      <c r="F805" s="90">
        <v>5</v>
      </c>
      <c r="G805" s="117">
        <f t="shared" si="47"/>
        <v>4.464285714285714</v>
      </c>
      <c r="H805" s="90">
        <v>0</v>
      </c>
      <c r="I805" s="118">
        <f t="shared" si="48"/>
        <v>0</v>
      </c>
      <c r="J805" s="26"/>
      <c r="K805" s="26"/>
      <c r="L805" s="26"/>
      <c r="M805" s="26"/>
      <c r="N805" s="26"/>
    </row>
    <row r="806" spans="1:14" ht="16.5">
      <c r="A806" s="116">
        <v>11</v>
      </c>
      <c r="B806" s="136" t="s">
        <v>1086</v>
      </c>
      <c r="C806" s="90">
        <v>85</v>
      </c>
      <c r="D806" s="90">
        <v>4</v>
      </c>
      <c r="E806" s="117">
        <f t="shared" si="46"/>
        <v>4.705882352941177</v>
      </c>
      <c r="F806" s="90">
        <v>5</v>
      </c>
      <c r="G806" s="117">
        <f t="shared" si="47"/>
        <v>5.882352941176471</v>
      </c>
      <c r="H806" s="90">
        <v>0</v>
      </c>
      <c r="I806" s="118">
        <f t="shared" si="48"/>
        <v>0</v>
      </c>
      <c r="J806" s="26"/>
      <c r="K806" s="26"/>
      <c r="L806" s="26"/>
      <c r="M806" s="26"/>
      <c r="N806" s="26"/>
    </row>
    <row r="807" spans="1:14" ht="16.5">
      <c r="A807" s="119" t="s">
        <v>91</v>
      </c>
      <c r="B807" s="113" t="s">
        <v>455</v>
      </c>
      <c r="C807" s="41">
        <f>SUM(C808:C820)</f>
        <v>2216</v>
      </c>
      <c r="D807" s="41">
        <f>SUM(D808:D820)</f>
        <v>102</v>
      </c>
      <c r="E807" s="114">
        <f t="shared" si="46"/>
        <v>4.602888086642599</v>
      </c>
      <c r="F807" s="41">
        <f>SUM(F808:F820)</f>
        <v>88</v>
      </c>
      <c r="G807" s="114">
        <f t="shared" si="47"/>
        <v>3.9711191335740073</v>
      </c>
      <c r="H807" s="41">
        <f>SUM(H808:H820)</f>
        <v>1</v>
      </c>
      <c r="I807" s="115">
        <f t="shared" si="48"/>
        <v>1.1363636363636365</v>
      </c>
      <c r="J807" s="17"/>
      <c r="K807" s="17"/>
      <c r="L807" s="17"/>
      <c r="M807" s="17"/>
      <c r="N807" s="17"/>
    </row>
    <row r="808" spans="1:14" ht="16.5">
      <c r="A808" s="116">
        <v>1</v>
      </c>
      <c r="B808" s="138" t="s">
        <v>1087</v>
      </c>
      <c r="C808" s="29">
        <v>176</v>
      </c>
      <c r="D808" s="29">
        <v>30</v>
      </c>
      <c r="E808" s="117">
        <f t="shared" si="46"/>
        <v>17.045454545454547</v>
      </c>
      <c r="F808" s="29">
        <v>7</v>
      </c>
      <c r="G808" s="117">
        <f t="shared" si="47"/>
        <v>3.977272727272727</v>
      </c>
      <c r="H808" s="29">
        <v>0</v>
      </c>
      <c r="I808" s="118">
        <f t="shared" si="48"/>
        <v>0</v>
      </c>
      <c r="J808" s="21"/>
      <c r="K808" s="21"/>
      <c r="L808" s="21"/>
      <c r="M808" s="21"/>
      <c r="N808" s="21"/>
    </row>
    <row r="809" spans="1:14" ht="16.5">
      <c r="A809" s="116">
        <v>2</v>
      </c>
      <c r="B809" s="138" t="s">
        <v>1088</v>
      </c>
      <c r="C809" s="29">
        <v>196</v>
      </c>
      <c r="D809" s="29">
        <v>9</v>
      </c>
      <c r="E809" s="117">
        <f t="shared" si="46"/>
        <v>4.591836734693878</v>
      </c>
      <c r="F809" s="29">
        <v>4</v>
      </c>
      <c r="G809" s="117">
        <f t="shared" si="47"/>
        <v>2.0408163265306123</v>
      </c>
      <c r="H809" s="29">
        <v>0</v>
      </c>
      <c r="I809" s="118">
        <f t="shared" si="48"/>
        <v>0</v>
      </c>
      <c r="J809" s="21"/>
      <c r="K809" s="21"/>
      <c r="L809" s="21"/>
      <c r="M809" s="21"/>
      <c r="N809" s="21"/>
    </row>
    <row r="810" spans="1:14" ht="16.5">
      <c r="A810" s="116">
        <v>3</v>
      </c>
      <c r="B810" s="138" t="s">
        <v>1089</v>
      </c>
      <c r="C810" s="29">
        <v>152</v>
      </c>
      <c r="D810" s="29">
        <v>2</v>
      </c>
      <c r="E810" s="117">
        <f aca="true" t="shared" si="49" ref="E810:E820">D810*100/C810</f>
        <v>1.3157894736842106</v>
      </c>
      <c r="F810" s="29">
        <v>5</v>
      </c>
      <c r="G810" s="117">
        <f aca="true" t="shared" si="50" ref="G810:G820">F810*100/C810</f>
        <v>3.289473684210526</v>
      </c>
      <c r="H810" s="29">
        <v>0</v>
      </c>
      <c r="I810" s="118">
        <f aca="true" t="shared" si="51" ref="I810:I820">H810*100/F810</f>
        <v>0</v>
      </c>
      <c r="J810" s="21"/>
      <c r="K810" s="21"/>
      <c r="L810" s="21"/>
      <c r="M810" s="21"/>
      <c r="N810" s="21"/>
    </row>
    <row r="811" spans="1:14" ht="16.5">
      <c r="A811" s="116">
        <v>4</v>
      </c>
      <c r="B811" s="138" t="s">
        <v>195</v>
      </c>
      <c r="C811" s="29">
        <v>172</v>
      </c>
      <c r="D811" s="29">
        <v>7</v>
      </c>
      <c r="E811" s="117">
        <f t="shared" si="49"/>
        <v>4.069767441860465</v>
      </c>
      <c r="F811" s="29">
        <v>6</v>
      </c>
      <c r="G811" s="117">
        <f t="shared" si="50"/>
        <v>3.488372093023256</v>
      </c>
      <c r="H811" s="29">
        <v>0</v>
      </c>
      <c r="I811" s="118">
        <f t="shared" si="51"/>
        <v>0</v>
      </c>
      <c r="J811" s="21"/>
      <c r="K811" s="21"/>
      <c r="L811" s="21"/>
      <c r="M811" s="21"/>
      <c r="N811" s="21"/>
    </row>
    <row r="812" spans="1:14" ht="16.5">
      <c r="A812" s="116">
        <v>5</v>
      </c>
      <c r="B812" s="138" t="s">
        <v>1090</v>
      </c>
      <c r="C812" s="29">
        <v>118</v>
      </c>
      <c r="D812" s="29">
        <v>3</v>
      </c>
      <c r="E812" s="117">
        <f t="shared" si="49"/>
        <v>2.542372881355932</v>
      </c>
      <c r="F812" s="29">
        <v>3</v>
      </c>
      <c r="G812" s="117">
        <f t="shared" si="50"/>
        <v>2.542372881355932</v>
      </c>
      <c r="H812" s="29">
        <v>0</v>
      </c>
      <c r="I812" s="118">
        <f t="shared" si="51"/>
        <v>0</v>
      </c>
      <c r="J812" s="21"/>
      <c r="K812" s="21"/>
      <c r="L812" s="21"/>
      <c r="M812" s="21"/>
      <c r="N812" s="21"/>
    </row>
    <row r="813" spans="1:14" ht="16.5">
      <c r="A813" s="116">
        <v>6</v>
      </c>
      <c r="B813" s="138" t="s">
        <v>1091</v>
      </c>
      <c r="C813" s="29">
        <v>140</v>
      </c>
      <c r="D813" s="29">
        <v>2</v>
      </c>
      <c r="E813" s="117">
        <f t="shared" si="49"/>
        <v>1.4285714285714286</v>
      </c>
      <c r="F813" s="29">
        <v>6</v>
      </c>
      <c r="G813" s="117">
        <f t="shared" si="50"/>
        <v>4.285714285714286</v>
      </c>
      <c r="H813" s="29">
        <v>0</v>
      </c>
      <c r="I813" s="118">
        <f t="shared" si="51"/>
        <v>0</v>
      </c>
      <c r="J813" s="21"/>
      <c r="K813" s="21"/>
      <c r="L813" s="21"/>
      <c r="M813" s="21"/>
      <c r="N813" s="21"/>
    </row>
    <row r="814" spans="1:14" ht="16.5">
      <c r="A814" s="116">
        <v>7</v>
      </c>
      <c r="B814" s="138" t="s">
        <v>1092</v>
      </c>
      <c r="C814" s="29">
        <v>170</v>
      </c>
      <c r="D814" s="29">
        <v>5</v>
      </c>
      <c r="E814" s="117">
        <f t="shared" si="49"/>
        <v>2.9411764705882355</v>
      </c>
      <c r="F814" s="29">
        <v>5</v>
      </c>
      <c r="G814" s="117">
        <f t="shared" si="50"/>
        <v>2.9411764705882355</v>
      </c>
      <c r="H814" s="29">
        <v>0</v>
      </c>
      <c r="I814" s="118">
        <f t="shared" si="51"/>
        <v>0</v>
      </c>
      <c r="J814" s="21"/>
      <c r="K814" s="21"/>
      <c r="L814" s="21"/>
      <c r="M814" s="21"/>
      <c r="N814" s="21"/>
    </row>
    <row r="815" spans="1:14" ht="16.5">
      <c r="A815" s="116">
        <v>8</v>
      </c>
      <c r="B815" s="138" t="s">
        <v>1093</v>
      </c>
      <c r="C815" s="29">
        <v>180</v>
      </c>
      <c r="D815" s="29">
        <v>7</v>
      </c>
      <c r="E815" s="117">
        <f t="shared" si="49"/>
        <v>3.888888888888889</v>
      </c>
      <c r="F815" s="29">
        <v>8</v>
      </c>
      <c r="G815" s="117">
        <f t="shared" si="50"/>
        <v>4.444444444444445</v>
      </c>
      <c r="H815" s="29">
        <v>0</v>
      </c>
      <c r="I815" s="118">
        <f t="shared" si="51"/>
        <v>0</v>
      </c>
      <c r="J815" s="21"/>
      <c r="K815" s="21"/>
      <c r="L815" s="21"/>
      <c r="M815" s="21"/>
      <c r="N815" s="21"/>
    </row>
    <row r="816" spans="1:14" ht="16.5">
      <c r="A816" s="116">
        <v>9</v>
      </c>
      <c r="B816" s="138" t="s">
        <v>1094</v>
      </c>
      <c r="C816" s="29">
        <v>180</v>
      </c>
      <c r="D816" s="29">
        <v>6</v>
      </c>
      <c r="E816" s="117">
        <f t="shared" si="49"/>
        <v>3.3333333333333335</v>
      </c>
      <c r="F816" s="29">
        <v>9</v>
      </c>
      <c r="G816" s="117">
        <f t="shared" si="50"/>
        <v>5</v>
      </c>
      <c r="H816" s="29">
        <v>0</v>
      </c>
      <c r="I816" s="118">
        <f t="shared" si="51"/>
        <v>0</v>
      </c>
      <c r="J816" s="21"/>
      <c r="K816" s="21"/>
      <c r="L816" s="21"/>
      <c r="M816" s="21"/>
      <c r="N816" s="21"/>
    </row>
    <row r="817" spans="1:14" ht="16.5">
      <c r="A817" s="116">
        <v>10</v>
      </c>
      <c r="B817" s="138" t="s">
        <v>1095</v>
      </c>
      <c r="C817" s="29">
        <v>180</v>
      </c>
      <c r="D817" s="29">
        <v>8</v>
      </c>
      <c r="E817" s="117">
        <f t="shared" si="49"/>
        <v>4.444444444444445</v>
      </c>
      <c r="F817" s="29">
        <v>9</v>
      </c>
      <c r="G817" s="117">
        <f t="shared" si="50"/>
        <v>5</v>
      </c>
      <c r="H817" s="29">
        <v>0</v>
      </c>
      <c r="I817" s="118">
        <f t="shared" si="51"/>
        <v>0</v>
      </c>
      <c r="J817" s="21"/>
      <c r="K817" s="21"/>
      <c r="L817" s="21"/>
      <c r="M817" s="21"/>
      <c r="N817" s="21"/>
    </row>
    <row r="818" spans="1:14" ht="16.5">
      <c r="A818" s="116">
        <v>11</v>
      </c>
      <c r="B818" s="138" t="s">
        <v>1096</v>
      </c>
      <c r="C818" s="29">
        <v>172</v>
      </c>
      <c r="D818" s="29">
        <v>13</v>
      </c>
      <c r="E818" s="117">
        <f t="shared" si="49"/>
        <v>7.558139534883721</v>
      </c>
      <c r="F818" s="29">
        <v>8</v>
      </c>
      <c r="G818" s="117">
        <f t="shared" si="50"/>
        <v>4.651162790697675</v>
      </c>
      <c r="H818" s="29">
        <v>1</v>
      </c>
      <c r="I818" s="118">
        <f t="shared" si="51"/>
        <v>12.5</v>
      </c>
      <c r="J818" s="21"/>
      <c r="K818" s="21"/>
      <c r="L818" s="21"/>
      <c r="M818" s="21"/>
      <c r="N818" s="21"/>
    </row>
    <row r="819" spans="1:14" ht="16.5">
      <c r="A819" s="116">
        <v>12</v>
      </c>
      <c r="B819" s="138" t="s">
        <v>788</v>
      </c>
      <c r="C819" s="29">
        <v>220</v>
      </c>
      <c r="D819" s="29">
        <v>7</v>
      </c>
      <c r="E819" s="117">
        <f t="shared" si="49"/>
        <v>3.1818181818181817</v>
      </c>
      <c r="F819" s="29">
        <v>12</v>
      </c>
      <c r="G819" s="117">
        <f t="shared" si="50"/>
        <v>5.454545454545454</v>
      </c>
      <c r="H819" s="29">
        <v>0</v>
      </c>
      <c r="I819" s="118">
        <f t="shared" si="51"/>
        <v>0</v>
      </c>
      <c r="J819" s="21"/>
      <c r="K819" s="21"/>
      <c r="L819" s="21"/>
      <c r="M819" s="21"/>
      <c r="N819" s="21"/>
    </row>
    <row r="820" spans="1:14" ht="16.5">
      <c r="A820" s="116">
        <v>13</v>
      </c>
      <c r="B820" s="138" t="s">
        <v>1097</v>
      </c>
      <c r="C820" s="29">
        <v>160</v>
      </c>
      <c r="D820" s="29">
        <v>3</v>
      </c>
      <c r="E820" s="117">
        <f t="shared" si="49"/>
        <v>1.875</v>
      </c>
      <c r="F820" s="29">
        <v>6</v>
      </c>
      <c r="G820" s="117">
        <f t="shared" si="50"/>
        <v>3.75</v>
      </c>
      <c r="H820" s="29">
        <v>0</v>
      </c>
      <c r="I820" s="118">
        <f t="shared" si="51"/>
        <v>0</v>
      </c>
      <c r="J820" s="21"/>
      <c r="K820" s="21"/>
      <c r="L820" s="21"/>
      <c r="M820" s="21"/>
      <c r="N820" s="21"/>
    </row>
    <row r="821" spans="1:14" ht="16.5">
      <c r="A821" s="25" t="s">
        <v>1109</v>
      </c>
      <c r="B821" s="120" t="s">
        <v>278</v>
      </c>
      <c r="C821" s="41">
        <f>SUM(C822,C833,C842,C857,C867,C878,C891,C906,C921,C934,C941,C949,C960,C971,C978,C987,C999,C1013)</f>
        <v>27498</v>
      </c>
      <c r="D821" s="41">
        <f>SUM(D822,D833,D842,D857,D867,D878,D891,D906,D921,D934,D941,D949,D960,D971,D978,D987,D999,D1013)</f>
        <v>10414</v>
      </c>
      <c r="E821" s="146">
        <f>(D821/C821)*100</f>
        <v>37.87184522510728</v>
      </c>
      <c r="F821" s="25">
        <f>SUM(F822,F833,F842,F857,F867,F878,F891,F906,F921,F934,F941,F949,F960,F971,F978,F987,F999,F1013,)</f>
        <v>2035</v>
      </c>
      <c r="G821" s="146">
        <f>(F821/C821)*100</f>
        <v>7.400538220961525</v>
      </c>
      <c r="H821" s="25">
        <f>SUM(H822,H833,H842,H857,H867,H878,H891,H906,H921,H934,H941,H949,H960,H971,H978,H987,H999,H1013,)</f>
        <v>971</v>
      </c>
      <c r="I821" s="146">
        <f>(H821/F821)*100</f>
        <v>47.714987714987714</v>
      </c>
      <c r="J821" s="25"/>
      <c r="K821" s="25"/>
      <c r="L821" s="25"/>
      <c r="M821" s="25">
        <f>SUM(M822,M833,M842,M857,M867,M878,M891,)</f>
        <v>24</v>
      </c>
      <c r="N821" s="25">
        <v>1</v>
      </c>
    </row>
    <row r="822" spans="1:14" ht="16.5">
      <c r="A822" s="25" t="s">
        <v>21</v>
      </c>
      <c r="B822" s="120" t="s">
        <v>279</v>
      </c>
      <c r="C822" s="41">
        <f>SUM(C823:C832)</f>
        <v>1283</v>
      </c>
      <c r="D822" s="41">
        <f>SUM(D823:D832)</f>
        <v>959</v>
      </c>
      <c r="E822" s="146">
        <f>(D822/C822)*100</f>
        <v>74.74668745128605</v>
      </c>
      <c r="F822" s="25">
        <f>SUM(F823:F832)</f>
        <v>207</v>
      </c>
      <c r="G822" s="146">
        <f>(F822/C822)*100</f>
        <v>16.134060795011692</v>
      </c>
      <c r="H822" s="25">
        <f>SUM(H823:H832)</f>
        <v>163</v>
      </c>
      <c r="I822" s="146">
        <f>(H822/F822)*100</f>
        <v>78.74396135265701</v>
      </c>
      <c r="J822" s="25" t="s">
        <v>52</v>
      </c>
      <c r="K822" s="25"/>
      <c r="L822" s="25"/>
      <c r="M822" s="25">
        <v>5</v>
      </c>
      <c r="N822" s="25" t="s">
        <v>20</v>
      </c>
    </row>
    <row r="823" spans="1:14" ht="16.5">
      <c r="A823" s="26">
        <v>1</v>
      </c>
      <c r="B823" s="138" t="s">
        <v>1020</v>
      </c>
      <c r="C823" s="29">
        <v>144</v>
      </c>
      <c r="D823" s="29">
        <v>97</v>
      </c>
      <c r="E823" s="148">
        <f aca="true" t="shared" si="52" ref="E823:E832">(D823/C823)*100</f>
        <v>67.36111111111111</v>
      </c>
      <c r="F823" s="26">
        <v>18</v>
      </c>
      <c r="G823" s="148">
        <f aca="true" t="shared" si="53" ref="G823:G832">(F823/C823)*100</f>
        <v>12.5</v>
      </c>
      <c r="H823" s="26">
        <v>12</v>
      </c>
      <c r="I823" s="148">
        <f aca="true" t="shared" si="54" ref="I823:I832">(H823/F823)*100</f>
        <v>66.66666666666666</v>
      </c>
      <c r="J823" s="26"/>
      <c r="K823" s="26"/>
      <c r="L823" s="26"/>
      <c r="M823" s="26"/>
      <c r="N823" s="26"/>
    </row>
    <row r="824" spans="1:14" ht="16.5">
      <c r="A824" s="26">
        <v>2</v>
      </c>
      <c r="B824" s="138" t="s">
        <v>1098</v>
      </c>
      <c r="C824" s="29">
        <v>109</v>
      </c>
      <c r="D824" s="29">
        <v>86</v>
      </c>
      <c r="E824" s="148">
        <f t="shared" si="52"/>
        <v>78.89908256880734</v>
      </c>
      <c r="F824" s="26">
        <v>16</v>
      </c>
      <c r="G824" s="148">
        <f t="shared" si="53"/>
        <v>14.678899082568808</v>
      </c>
      <c r="H824" s="26">
        <v>12</v>
      </c>
      <c r="I824" s="148">
        <f t="shared" si="54"/>
        <v>75</v>
      </c>
      <c r="J824" s="26"/>
      <c r="K824" s="26"/>
      <c r="L824" s="26"/>
      <c r="M824" s="26"/>
      <c r="N824" s="26"/>
    </row>
    <row r="825" spans="1:14" ht="16.5">
      <c r="A825" s="26">
        <v>3</v>
      </c>
      <c r="B825" s="138" t="s">
        <v>331</v>
      </c>
      <c r="C825" s="29">
        <v>113</v>
      </c>
      <c r="D825" s="29">
        <v>72</v>
      </c>
      <c r="E825" s="148">
        <f t="shared" si="52"/>
        <v>63.716814159292035</v>
      </c>
      <c r="F825" s="26">
        <v>11</v>
      </c>
      <c r="G825" s="148">
        <f t="shared" si="53"/>
        <v>9.734513274336283</v>
      </c>
      <c r="H825" s="26">
        <v>7</v>
      </c>
      <c r="I825" s="148">
        <f t="shared" si="54"/>
        <v>63.63636363636363</v>
      </c>
      <c r="J825" s="26"/>
      <c r="K825" s="26"/>
      <c r="L825" s="26"/>
      <c r="M825" s="26"/>
      <c r="N825" s="26"/>
    </row>
    <row r="826" spans="1:14" ht="16.5">
      <c r="A826" s="26">
        <v>4</v>
      </c>
      <c r="B826" s="138" t="s">
        <v>1099</v>
      </c>
      <c r="C826" s="29">
        <v>145</v>
      </c>
      <c r="D826" s="29">
        <v>120</v>
      </c>
      <c r="E826" s="148">
        <f t="shared" si="52"/>
        <v>82.75862068965517</v>
      </c>
      <c r="F826" s="26">
        <v>26</v>
      </c>
      <c r="G826" s="148">
        <f t="shared" si="53"/>
        <v>17.93103448275862</v>
      </c>
      <c r="H826" s="26">
        <v>22</v>
      </c>
      <c r="I826" s="148">
        <f t="shared" si="54"/>
        <v>84.61538461538461</v>
      </c>
      <c r="J826" s="26" t="s">
        <v>52</v>
      </c>
      <c r="K826" s="26"/>
      <c r="L826" s="26"/>
      <c r="M826" s="26" t="s">
        <v>52</v>
      </c>
      <c r="N826" s="26"/>
    </row>
    <row r="827" spans="1:14" ht="16.5">
      <c r="A827" s="26">
        <v>5</v>
      </c>
      <c r="B827" s="138" t="s">
        <v>1100</v>
      </c>
      <c r="C827" s="29">
        <v>167</v>
      </c>
      <c r="D827" s="29">
        <v>66</v>
      </c>
      <c r="E827" s="148">
        <f t="shared" si="52"/>
        <v>39.52095808383233</v>
      </c>
      <c r="F827" s="26">
        <v>17</v>
      </c>
      <c r="G827" s="148">
        <f t="shared" si="53"/>
        <v>10.179640718562874</v>
      </c>
      <c r="H827" s="26">
        <v>11</v>
      </c>
      <c r="I827" s="148">
        <f t="shared" si="54"/>
        <v>64.70588235294117</v>
      </c>
      <c r="J827" s="26"/>
      <c r="K827" s="26"/>
      <c r="L827" s="26"/>
      <c r="M827" s="26"/>
      <c r="N827" s="26"/>
    </row>
    <row r="828" spans="1:14" ht="16.5">
      <c r="A828" s="26">
        <v>6</v>
      </c>
      <c r="B828" s="138" t="s">
        <v>1101</v>
      </c>
      <c r="C828" s="29">
        <v>93</v>
      </c>
      <c r="D828" s="29">
        <v>87</v>
      </c>
      <c r="E828" s="148">
        <f t="shared" si="52"/>
        <v>93.54838709677419</v>
      </c>
      <c r="F828" s="26">
        <v>17</v>
      </c>
      <c r="G828" s="148">
        <f t="shared" si="53"/>
        <v>18.27956989247312</v>
      </c>
      <c r="H828" s="26">
        <v>16</v>
      </c>
      <c r="I828" s="148">
        <f t="shared" si="54"/>
        <v>94.11764705882352</v>
      </c>
      <c r="J828" s="26" t="s">
        <v>52</v>
      </c>
      <c r="K828" s="26"/>
      <c r="L828" s="26"/>
      <c r="M828" s="26" t="s">
        <v>52</v>
      </c>
      <c r="N828" s="26"/>
    </row>
    <row r="829" spans="1:14" ht="16.5">
      <c r="A829" s="26">
        <v>7</v>
      </c>
      <c r="B829" s="138" t="s">
        <v>1102</v>
      </c>
      <c r="C829" s="29">
        <v>144</v>
      </c>
      <c r="D829" s="29">
        <v>118</v>
      </c>
      <c r="E829" s="148">
        <f t="shared" si="52"/>
        <v>81.94444444444444</v>
      </c>
      <c r="F829" s="26">
        <v>24</v>
      </c>
      <c r="G829" s="148">
        <f t="shared" si="53"/>
        <v>16.666666666666664</v>
      </c>
      <c r="H829" s="26">
        <v>12</v>
      </c>
      <c r="I829" s="148">
        <f t="shared" si="54"/>
        <v>50</v>
      </c>
      <c r="J829" s="26"/>
      <c r="K829" s="26"/>
      <c r="L829" s="26"/>
      <c r="M829" s="26"/>
      <c r="N829" s="26"/>
    </row>
    <row r="830" spans="1:14" ht="16.5">
      <c r="A830" s="26">
        <v>8</v>
      </c>
      <c r="B830" s="138" t="s">
        <v>535</v>
      </c>
      <c r="C830" s="29">
        <v>161</v>
      </c>
      <c r="D830" s="29">
        <v>124</v>
      </c>
      <c r="E830" s="148">
        <f t="shared" si="52"/>
        <v>77.01863354037268</v>
      </c>
      <c r="F830" s="26">
        <v>33</v>
      </c>
      <c r="G830" s="148">
        <f t="shared" si="53"/>
        <v>20.496894409937887</v>
      </c>
      <c r="H830" s="26">
        <v>28</v>
      </c>
      <c r="I830" s="148">
        <f t="shared" si="54"/>
        <v>84.84848484848484</v>
      </c>
      <c r="J830" s="26"/>
      <c r="K830" s="26"/>
      <c r="L830" s="26"/>
      <c r="M830" s="26" t="s">
        <v>52</v>
      </c>
      <c r="N830" s="26"/>
    </row>
    <row r="831" spans="1:14" ht="16.5">
      <c r="A831" s="26">
        <v>9</v>
      </c>
      <c r="B831" s="138" t="s">
        <v>327</v>
      </c>
      <c r="C831" s="29">
        <v>89</v>
      </c>
      <c r="D831" s="29">
        <v>75</v>
      </c>
      <c r="E831" s="148">
        <f t="shared" si="52"/>
        <v>84.26966292134831</v>
      </c>
      <c r="F831" s="26">
        <v>18</v>
      </c>
      <c r="G831" s="148">
        <f t="shared" si="53"/>
        <v>20.224719101123593</v>
      </c>
      <c r="H831" s="26">
        <v>16</v>
      </c>
      <c r="I831" s="148">
        <f t="shared" si="54"/>
        <v>88.88888888888889</v>
      </c>
      <c r="J831" s="26"/>
      <c r="K831" s="26"/>
      <c r="L831" s="26"/>
      <c r="M831" s="26" t="s">
        <v>52</v>
      </c>
      <c r="N831" s="26"/>
    </row>
    <row r="832" spans="1:14" ht="16.5">
      <c r="A832" s="26">
        <v>10</v>
      </c>
      <c r="B832" s="138" t="s">
        <v>1103</v>
      </c>
      <c r="C832" s="29">
        <v>118</v>
      </c>
      <c r="D832" s="29">
        <v>114</v>
      </c>
      <c r="E832" s="148">
        <f t="shared" si="52"/>
        <v>96.61016949152543</v>
      </c>
      <c r="F832" s="26">
        <v>27</v>
      </c>
      <c r="G832" s="148">
        <f t="shared" si="53"/>
        <v>22.88135593220339</v>
      </c>
      <c r="H832" s="26">
        <v>27</v>
      </c>
      <c r="I832" s="148">
        <f t="shared" si="54"/>
        <v>100</v>
      </c>
      <c r="J832" s="26"/>
      <c r="K832" s="26"/>
      <c r="L832" s="26"/>
      <c r="M832" s="26" t="s">
        <v>52</v>
      </c>
      <c r="N832" s="26"/>
    </row>
    <row r="833" spans="1:14" ht="16.5">
      <c r="A833" s="25" t="s">
        <v>24</v>
      </c>
      <c r="B833" s="120" t="s">
        <v>280</v>
      </c>
      <c r="C833" s="41">
        <f>SUM(C834:C841)</f>
        <v>1204</v>
      </c>
      <c r="D833" s="41">
        <f>SUM(D834:D841)</f>
        <v>894</v>
      </c>
      <c r="E833" s="146">
        <f>(D833/C833)*100</f>
        <v>74.25249169435216</v>
      </c>
      <c r="F833" s="25">
        <f>SUM(F834:F841)</f>
        <v>170</v>
      </c>
      <c r="G833" s="146">
        <f>(F833/C833)*100</f>
        <v>14.119601328903656</v>
      </c>
      <c r="H833" s="25">
        <f>SUM(H834:H841)</f>
        <v>120</v>
      </c>
      <c r="I833" s="146">
        <f>(H833/F833)*100</f>
        <v>70.58823529411765</v>
      </c>
      <c r="J833" s="25"/>
      <c r="K833" s="25"/>
      <c r="L833" s="25"/>
      <c r="M833" s="25">
        <v>5</v>
      </c>
      <c r="N833" s="25" t="s">
        <v>24</v>
      </c>
    </row>
    <row r="834" spans="1:14" ht="16.5">
      <c r="A834" s="26">
        <v>1</v>
      </c>
      <c r="B834" s="27" t="s">
        <v>1107</v>
      </c>
      <c r="C834" s="26">
        <v>115</v>
      </c>
      <c r="D834" s="26">
        <v>103</v>
      </c>
      <c r="E834" s="148">
        <f aca="true" t="shared" si="55" ref="E834:E841">(D834/C834)*100</f>
        <v>89.56521739130436</v>
      </c>
      <c r="F834" s="26">
        <v>18</v>
      </c>
      <c r="G834" s="148">
        <f aca="true" t="shared" si="56" ref="G834:G841">(F834/C834)*100</f>
        <v>15.65217391304348</v>
      </c>
      <c r="H834" s="26">
        <v>17</v>
      </c>
      <c r="I834" s="148">
        <f aca="true" t="shared" si="57" ref="I834:I841">(H834/F834)*100</f>
        <v>94.44444444444444</v>
      </c>
      <c r="J834" s="26" t="s">
        <v>52</v>
      </c>
      <c r="K834" s="26"/>
      <c r="L834" s="26"/>
      <c r="M834" s="26" t="s">
        <v>52</v>
      </c>
      <c r="N834" s="26"/>
    </row>
    <row r="835" spans="1:14" ht="16.5">
      <c r="A835" s="26">
        <v>2</v>
      </c>
      <c r="B835" s="27" t="s">
        <v>281</v>
      </c>
      <c r="C835" s="26">
        <v>153</v>
      </c>
      <c r="D835" s="26">
        <v>51</v>
      </c>
      <c r="E835" s="148">
        <f t="shared" si="55"/>
        <v>33.33333333333333</v>
      </c>
      <c r="F835" s="26">
        <v>25</v>
      </c>
      <c r="G835" s="148">
        <f t="shared" si="56"/>
        <v>16.33986928104575</v>
      </c>
      <c r="H835" s="26">
        <v>15</v>
      </c>
      <c r="I835" s="148">
        <f t="shared" si="57"/>
        <v>60</v>
      </c>
      <c r="J835" s="26" t="s">
        <v>52</v>
      </c>
      <c r="K835" s="26"/>
      <c r="L835" s="26"/>
      <c r="M835" s="26" t="s">
        <v>52</v>
      </c>
      <c r="N835" s="26"/>
    </row>
    <row r="836" spans="1:14" ht="16.5">
      <c r="A836" s="26">
        <v>3</v>
      </c>
      <c r="B836" s="27" t="s">
        <v>282</v>
      </c>
      <c r="C836" s="26">
        <v>110</v>
      </c>
      <c r="D836" s="26">
        <v>98</v>
      </c>
      <c r="E836" s="148">
        <f t="shared" si="55"/>
        <v>89.0909090909091</v>
      </c>
      <c r="F836" s="26">
        <v>21</v>
      </c>
      <c r="G836" s="148">
        <f t="shared" si="56"/>
        <v>19.090909090909093</v>
      </c>
      <c r="H836" s="26">
        <v>13</v>
      </c>
      <c r="I836" s="148">
        <f t="shared" si="57"/>
        <v>61.904761904761905</v>
      </c>
      <c r="J836" s="26" t="s">
        <v>52</v>
      </c>
      <c r="K836" s="26"/>
      <c r="L836" s="26"/>
      <c r="M836" s="26" t="s">
        <v>52</v>
      </c>
      <c r="N836" s="26"/>
    </row>
    <row r="837" spans="1:14" ht="16.5">
      <c r="A837" s="26">
        <v>4</v>
      </c>
      <c r="B837" s="27" t="s">
        <v>283</v>
      </c>
      <c r="C837" s="26">
        <v>150</v>
      </c>
      <c r="D837" s="26">
        <v>64</v>
      </c>
      <c r="E837" s="148">
        <f t="shared" si="55"/>
        <v>42.66666666666667</v>
      </c>
      <c r="F837" s="26">
        <v>25</v>
      </c>
      <c r="G837" s="148">
        <f t="shared" si="56"/>
        <v>16.666666666666664</v>
      </c>
      <c r="H837" s="26">
        <v>15</v>
      </c>
      <c r="I837" s="148">
        <f t="shared" si="57"/>
        <v>60</v>
      </c>
      <c r="J837" s="26" t="s">
        <v>52</v>
      </c>
      <c r="K837" s="26"/>
      <c r="L837" s="26"/>
      <c r="M837" s="26" t="s">
        <v>52</v>
      </c>
      <c r="N837" s="26"/>
    </row>
    <row r="838" spans="1:14" ht="16.5">
      <c r="A838" s="26">
        <v>5</v>
      </c>
      <c r="B838" s="27" t="s">
        <v>284</v>
      </c>
      <c r="C838" s="26">
        <v>223</v>
      </c>
      <c r="D838" s="26">
        <v>193</v>
      </c>
      <c r="E838" s="148">
        <f t="shared" si="55"/>
        <v>86.54708520179372</v>
      </c>
      <c r="F838" s="26">
        <v>36</v>
      </c>
      <c r="G838" s="148">
        <f t="shared" si="56"/>
        <v>16.143497757847534</v>
      </c>
      <c r="H838" s="26">
        <v>28</v>
      </c>
      <c r="I838" s="148">
        <f t="shared" si="57"/>
        <v>77.77777777777779</v>
      </c>
      <c r="J838" s="26" t="s">
        <v>52</v>
      </c>
      <c r="K838" s="26"/>
      <c r="L838" s="26"/>
      <c r="M838" s="26" t="s">
        <v>52</v>
      </c>
      <c r="N838" s="26"/>
    </row>
    <row r="839" spans="1:14" ht="16.5">
      <c r="A839" s="26">
        <v>6</v>
      </c>
      <c r="B839" s="27" t="s">
        <v>1104</v>
      </c>
      <c r="C839" s="26">
        <v>156</v>
      </c>
      <c r="D839" s="26">
        <v>118</v>
      </c>
      <c r="E839" s="148">
        <f t="shared" si="55"/>
        <v>75.64102564102564</v>
      </c>
      <c r="F839" s="26">
        <v>17</v>
      </c>
      <c r="G839" s="148">
        <f t="shared" si="56"/>
        <v>10.897435897435898</v>
      </c>
      <c r="H839" s="26">
        <v>7</v>
      </c>
      <c r="I839" s="148">
        <f t="shared" si="57"/>
        <v>41.17647058823529</v>
      </c>
      <c r="J839" s="26"/>
      <c r="K839" s="26"/>
      <c r="L839" s="26"/>
      <c r="M839" s="26"/>
      <c r="N839" s="26"/>
    </row>
    <row r="840" spans="1:14" ht="16.5">
      <c r="A840" s="26">
        <v>7</v>
      </c>
      <c r="B840" s="27" t="s">
        <v>1105</v>
      </c>
      <c r="C840" s="26">
        <v>167</v>
      </c>
      <c r="D840" s="26">
        <v>154</v>
      </c>
      <c r="E840" s="148">
        <f t="shared" si="55"/>
        <v>92.21556886227546</v>
      </c>
      <c r="F840" s="26">
        <v>16</v>
      </c>
      <c r="G840" s="148">
        <f t="shared" si="56"/>
        <v>9.580838323353294</v>
      </c>
      <c r="H840" s="26">
        <v>15</v>
      </c>
      <c r="I840" s="148">
        <f t="shared" si="57"/>
        <v>93.75</v>
      </c>
      <c r="J840" s="26"/>
      <c r="K840" s="26"/>
      <c r="L840" s="26"/>
      <c r="M840" s="26"/>
      <c r="N840" s="26"/>
    </row>
    <row r="841" spans="1:14" ht="16.5">
      <c r="A841" s="26">
        <v>8</v>
      </c>
      <c r="B841" s="27" t="s">
        <v>1106</v>
      </c>
      <c r="C841" s="26">
        <v>130</v>
      </c>
      <c r="D841" s="26">
        <v>113</v>
      </c>
      <c r="E841" s="148">
        <f t="shared" si="55"/>
        <v>86.92307692307692</v>
      </c>
      <c r="F841" s="26">
        <v>12</v>
      </c>
      <c r="G841" s="148">
        <f t="shared" si="56"/>
        <v>9.230769230769232</v>
      </c>
      <c r="H841" s="26">
        <v>10</v>
      </c>
      <c r="I841" s="148">
        <f t="shared" si="57"/>
        <v>83.33333333333334</v>
      </c>
      <c r="J841" s="26"/>
      <c r="K841" s="26"/>
      <c r="L841" s="26"/>
      <c r="M841" s="26"/>
      <c r="N841" s="26"/>
    </row>
    <row r="842" spans="1:14" ht="16.5">
      <c r="A842" s="25" t="s">
        <v>20</v>
      </c>
      <c r="B842" s="13" t="s">
        <v>285</v>
      </c>
      <c r="C842" s="25">
        <f>SUM(C843:C856)</f>
        <v>1757</v>
      </c>
      <c r="D842" s="25">
        <f>SUM(D843:D856)</f>
        <v>1136</v>
      </c>
      <c r="E842" s="146">
        <f>(D842/C842)*100</f>
        <v>64.65566306203756</v>
      </c>
      <c r="F842" s="25">
        <f>SUM(F843:F856)</f>
        <v>235</v>
      </c>
      <c r="G842" s="146">
        <f>(F842/C842)*100</f>
        <v>13.375071143995445</v>
      </c>
      <c r="H842" s="25">
        <f>SUM(H843:H856)</f>
        <v>169</v>
      </c>
      <c r="I842" s="146">
        <f>(H842/F842)*100</f>
        <v>71.91489361702128</v>
      </c>
      <c r="J842" s="25"/>
      <c r="K842" s="25"/>
      <c r="L842" s="25"/>
      <c r="M842" s="25">
        <v>6</v>
      </c>
      <c r="N842" s="25" t="s">
        <v>24</v>
      </c>
    </row>
    <row r="843" spans="1:14" ht="16.5">
      <c r="A843" s="26">
        <v>1</v>
      </c>
      <c r="B843" s="27" t="s">
        <v>286</v>
      </c>
      <c r="C843" s="26">
        <v>102</v>
      </c>
      <c r="D843" s="26">
        <v>86</v>
      </c>
      <c r="E843" s="148">
        <f aca="true" t="shared" si="58" ref="E843:E856">(D843/C843)*100</f>
        <v>84.31372549019608</v>
      </c>
      <c r="F843" s="26">
        <v>27</v>
      </c>
      <c r="G843" s="148">
        <f aca="true" t="shared" si="59" ref="G843:G856">(F843/C843)*100</f>
        <v>26.47058823529412</v>
      </c>
      <c r="H843" s="26">
        <v>23</v>
      </c>
      <c r="I843" s="148">
        <f aca="true" t="shared" si="60" ref="I843:I856">(H843/F843)*100</f>
        <v>85.18518518518519</v>
      </c>
      <c r="J843" s="26" t="s">
        <v>52</v>
      </c>
      <c r="K843" s="26"/>
      <c r="L843" s="26"/>
      <c r="M843" s="26" t="s">
        <v>52</v>
      </c>
      <c r="N843" s="26"/>
    </row>
    <row r="844" spans="1:14" ht="16.5">
      <c r="A844" s="26">
        <v>2</v>
      </c>
      <c r="B844" s="27" t="s">
        <v>287</v>
      </c>
      <c r="C844" s="26">
        <v>72</v>
      </c>
      <c r="D844" s="26">
        <v>53</v>
      </c>
      <c r="E844" s="148">
        <f t="shared" si="58"/>
        <v>73.61111111111111</v>
      </c>
      <c r="F844" s="26">
        <v>22</v>
      </c>
      <c r="G844" s="148">
        <f t="shared" si="59"/>
        <v>30.555555555555557</v>
      </c>
      <c r="H844" s="26">
        <v>21</v>
      </c>
      <c r="I844" s="148">
        <f t="shared" si="60"/>
        <v>95.45454545454545</v>
      </c>
      <c r="J844" s="26" t="s">
        <v>52</v>
      </c>
      <c r="K844" s="26"/>
      <c r="L844" s="26"/>
      <c r="M844" s="26" t="s">
        <v>52</v>
      </c>
      <c r="N844" s="26"/>
    </row>
    <row r="845" spans="1:14" ht="16.5">
      <c r="A845" s="26">
        <v>3</v>
      </c>
      <c r="B845" s="27" t="s">
        <v>288</v>
      </c>
      <c r="C845" s="26">
        <v>177</v>
      </c>
      <c r="D845" s="26">
        <v>157</v>
      </c>
      <c r="E845" s="148">
        <f t="shared" si="58"/>
        <v>88.70056497175142</v>
      </c>
      <c r="F845" s="26">
        <v>30</v>
      </c>
      <c r="G845" s="148">
        <f t="shared" si="59"/>
        <v>16.94915254237288</v>
      </c>
      <c r="H845" s="26">
        <v>29</v>
      </c>
      <c r="I845" s="148">
        <f t="shared" si="60"/>
        <v>96.66666666666667</v>
      </c>
      <c r="J845" s="26" t="s">
        <v>52</v>
      </c>
      <c r="K845" s="26"/>
      <c r="L845" s="26"/>
      <c r="M845" s="26" t="s">
        <v>52</v>
      </c>
      <c r="N845" s="26"/>
    </row>
    <row r="846" spans="1:14" ht="16.5">
      <c r="A846" s="26">
        <v>4</v>
      </c>
      <c r="B846" s="27" t="s">
        <v>289</v>
      </c>
      <c r="C846" s="26">
        <v>80</v>
      </c>
      <c r="D846" s="26">
        <v>65</v>
      </c>
      <c r="E846" s="148">
        <f t="shared" si="58"/>
        <v>81.25</v>
      </c>
      <c r="F846" s="26">
        <v>21</v>
      </c>
      <c r="G846" s="148">
        <f t="shared" si="59"/>
        <v>26.25</v>
      </c>
      <c r="H846" s="26">
        <v>19</v>
      </c>
      <c r="I846" s="148">
        <f t="shared" si="60"/>
        <v>90.47619047619048</v>
      </c>
      <c r="J846" s="26" t="s">
        <v>52</v>
      </c>
      <c r="K846" s="26"/>
      <c r="L846" s="26"/>
      <c r="M846" s="26" t="s">
        <v>52</v>
      </c>
      <c r="N846" s="26"/>
    </row>
    <row r="847" spans="1:14" ht="16.5">
      <c r="A847" s="26">
        <v>5</v>
      </c>
      <c r="B847" s="27" t="s">
        <v>290</v>
      </c>
      <c r="C847" s="26">
        <v>128</v>
      </c>
      <c r="D847" s="26">
        <v>21</v>
      </c>
      <c r="E847" s="148">
        <f t="shared" si="58"/>
        <v>16.40625</v>
      </c>
      <c r="F847" s="26">
        <v>5</v>
      </c>
      <c r="G847" s="148">
        <f t="shared" si="59"/>
        <v>3.90625</v>
      </c>
      <c r="H847" s="26">
        <v>2</v>
      </c>
      <c r="I847" s="148">
        <f t="shared" si="60"/>
        <v>40</v>
      </c>
      <c r="J847" s="26"/>
      <c r="K847" s="26"/>
      <c r="L847" s="26"/>
      <c r="M847" s="26"/>
      <c r="N847" s="26"/>
    </row>
    <row r="848" spans="1:14" ht="16.5">
      <c r="A848" s="26">
        <v>6</v>
      </c>
      <c r="B848" s="27" t="s">
        <v>291</v>
      </c>
      <c r="C848" s="26">
        <v>180</v>
      </c>
      <c r="D848" s="26">
        <v>135</v>
      </c>
      <c r="E848" s="148">
        <f t="shared" si="58"/>
        <v>75</v>
      </c>
      <c r="F848" s="26">
        <v>17</v>
      </c>
      <c r="G848" s="148">
        <f t="shared" si="59"/>
        <v>9.444444444444445</v>
      </c>
      <c r="H848" s="26">
        <v>5</v>
      </c>
      <c r="I848" s="148">
        <f t="shared" si="60"/>
        <v>29.411764705882355</v>
      </c>
      <c r="J848" s="26"/>
      <c r="K848" s="26"/>
      <c r="L848" s="26"/>
      <c r="M848" s="26"/>
      <c r="N848" s="26"/>
    </row>
    <row r="849" spans="1:14" ht="16.5">
      <c r="A849" s="26">
        <v>7</v>
      </c>
      <c r="B849" s="27" t="s">
        <v>292</v>
      </c>
      <c r="C849" s="26">
        <v>133</v>
      </c>
      <c r="D849" s="26">
        <v>96</v>
      </c>
      <c r="E849" s="148">
        <f t="shared" si="58"/>
        <v>72.18045112781954</v>
      </c>
      <c r="F849" s="26">
        <v>12</v>
      </c>
      <c r="G849" s="148">
        <f t="shared" si="59"/>
        <v>9.022556390977442</v>
      </c>
      <c r="H849" s="26">
        <v>7</v>
      </c>
      <c r="I849" s="148">
        <f t="shared" si="60"/>
        <v>58.333333333333336</v>
      </c>
      <c r="J849" s="26"/>
      <c r="K849" s="26"/>
      <c r="L849" s="26"/>
      <c r="M849" s="26"/>
      <c r="N849" s="26"/>
    </row>
    <row r="850" spans="1:14" ht="16.5">
      <c r="A850" s="26">
        <v>8</v>
      </c>
      <c r="B850" s="27" t="s">
        <v>293</v>
      </c>
      <c r="C850" s="26">
        <v>165</v>
      </c>
      <c r="D850" s="26">
        <v>162</v>
      </c>
      <c r="E850" s="148">
        <f t="shared" si="58"/>
        <v>98.18181818181819</v>
      </c>
      <c r="F850" s="26">
        <v>21</v>
      </c>
      <c r="G850" s="148">
        <f t="shared" si="59"/>
        <v>12.727272727272727</v>
      </c>
      <c r="H850" s="26">
        <v>20</v>
      </c>
      <c r="I850" s="148">
        <f t="shared" si="60"/>
        <v>95.23809523809523</v>
      </c>
      <c r="J850" s="26"/>
      <c r="K850" s="26"/>
      <c r="L850" s="26"/>
      <c r="M850" s="26"/>
      <c r="N850" s="26"/>
    </row>
    <row r="851" spans="1:14" ht="16.5">
      <c r="A851" s="26">
        <v>9</v>
      </c>
      <c r="B851" s="27" t="s">
        <v>294</v>
      </c>
      <c r="C851" s="26">
        <v>115</v>
      </c>
      <c r="D851" s="26">
        <v>40</v>
      </c>
      <c r="E851" s="148">
        <f t="shared" si="58"/>
        <v>34.78260869565217</v>
      </c>
      <c r="F851" s="26">
        <v>10</v>
      </c>
      <c r="G851" s="148">
        <f t="shared" si="59"/>
        <v>8.695652173913043</v>
      </c>
      <c r="H851" s="26">
        <v>5</v>
      </c>
      <c r="I851" s="148">
        <f t="shared" si="60"/>
        <v>50</v>
      </c>
      <c r="J851" s="26"/>
      <c r="K851" s="26"/>
      <c r="L851" s="26"/>
      <c r="M851" s="26"/>
      <c r="N851" s="26"/>
    </row>
    <row r="852" spans="1:14" ht="16.5">
      <c r="A852" s="26">
        <v>10</v>
      </c>
      <c r="B852" s="27" t="s">
        <v>295</v>
      </c>
      <c r="C852" s="26">
        <v>82</v>
      </c>
      <c r="D852" s="26">
        <v>14</v>
      </c>
      <c r="E852" s="148">
        <f t="shared" si="58"/>
        <v>17.073170731707318</v>
      </c>
      <c r="F852" s="26">
        <v>14</v>
      </c>
      <c r="G852" s="148">
        <f t="shared" si="59"/>
        <v>17.073170731707318</v>
      </c>
      <c r="H852" s="26">
        <v>9</v>
      </c>
      <c r="I852" s="148">
        <f t="shared" si="60"/>
        <v>64.28571428571429</v>
      </c>
      <c r="J852" s="26" t="s">
        <v>52</v>
      </c>
      <c r="K852" s="26"/>
      <c r="L852" s="26"/>
      <c r="M852" s="26" t="s">
        <v>52</v>
      </c>
      <c r="N852" s="26"/>
    </row>
    <row r="853" spans="1:14" ht="16.5">
      <c r="A853" s="26">
        <v>11</v>
      </c>
      <c r="B853" s="27" t="s">
        <v>296</v>
      </c>
      <c r="C853" s="26">
        <v>75</v>
      </c>
      <c r="D853" s="26">
        <v>70</v>
      </c>
      <c r="E853" s="148">
        <f t="shared" si="58"/>
        <v>93.33333333333333</v>
      </c>
      <c r="F853" s="26">
        <v>7</v>
      </c>
      <c r="G853" s="148">
        <f t="shared" si="59"/>
        <v>9.333333333333334</v>
      </c>
      <c r="H853" s="26">
        <v>6</v>
      </c>
      <c r="I853" s="148">
        <f t="shared" si="60"/>
        <v>85.71428571428571</v>
      </c>
      <c r="J853" s="26"/>
      <c r="K853" s="26"/>
      <c r="L853" s="26"/>
      <c r="M853" s="26"/>
      <c r="N853" s="26"/>
    </row>
    <row r="854" spans="1:14" ht="16.5">
      <c r="A854" s="26">
        <v>12</v>
      </c>
      <c r="B854" s="27" t="s">
        <v>297</v>
      </c>
      <c r="C854" s="26">
        <v>166</v>
      </c>
      <c r="D854" s="26">
        <v>115</v>
      </c>
      <c r="E854" s="148">
        <f t="shared" si="58"/>
        <v>69.27710843373494</v>
      </c>
      <c r="F854" s="26">
        <v>20</v>
      </c>
      <c r="G854" s="148">
        <f t="shared" si="59"/>
        <v>12.048192771084338</v>
      </c>
      <c r="H854" s="26">
        <v>11</v>
      </c>
      <c r="I854" s="148">
        <f t="shared" si="60"/>
        <v>55.00000000000001</v>
      </c>
      <c r="J854" s="26"/>
      <c r="K854" s="26"/>
      <c r="L854" s="26"/>
      <c r="M854" s="26"/>
      <c r="N854" s="26"/>
    </row>
    <row r="855" spans="1:14" ht="16.5">
      <c r="A855" s="26">
        <v>13</v>
      </c>
      <c r="B855" s="27" t="s">
        <v>298</v>
      </c>
      <c r="C855" s="26">
        <v>180</v>
      </c>
      <c r="D855" s="26">
        <v>45</v>
      </c>
      <c r="E855" s="148">
        <f t="shared" si="58"/>
        <v>25</v>
      </c>
      <c r="F855" s="26">
        <v>13</v>
      </c>
      <c r="G855" s="148">
        <f t="shared" si="59"/>
        <v>7.222222222222221</v>
      </c>
      <c r="H855" s="26">
        <v>1</v>
      </c>
      <c r="I855" s="148">
        <f t="shared" si="60"/>
        <v>7.6923076923076925</v>
      </c>
      <c r="J855" s="26"/>
      <c r="K855" s="26"/>
      <c r="L855" s="26"/>
      <c r="M855" s="26"/>
      <c r="N855" s="26"/>
    </row>
    <row r="856" spans="1:14" ht="16.5">
      <c r="A856" s="26">
        <v>14</v>
      </c>
      <c r="B856" s="27" t="s">
        <v>299</v>
      </c>
      <c r="C856" s="26">
        <v>102</v>
      </c>
      <c r="D856" s="26">
        <v>77</v>
      </c>
      <c r="E856" s="148">
        <f t="shared" si="58"/>
        <v>75.49019607843137</v>
      </c>
      <c r="F856" s="26">
        <v>16</v>
      </c>
      <c r="G856" s="148">
        <f t="shared" si="59"/>
        <v>15.686274509803921</v>
      </c>
      <c r="H856" s="26">
        <v>11</v>
      </c>
      <c r="I856" s="148">
        <f t="shared" si="60"/>
        <v>68.75</v>
      </c>
      <c r="J856" s="26" t="s">
        <v>52</v>
      </c>
      <c r="K856" s="26"/>
      <c r="L856" s="26"/>
      <c r="M856" s="26" t="s">
        <v>52</v>
      </c>
      <c r="N856" s="26"/>
    </row>
    <row r="857" spans="1:14" ht="16.5">
      <c r="A857" s="25" t="s">
        <v>26</v>
      </c>
      <c r="B857" s="13" t="s">
        <v>300</v>
      </c>
      <c r="C857" s="25">
        <f>SUM(C858:C866)</f>
        <v>1439</v>
      </c>
      <c r="D857" s="25">
        <f>SUM(D858:D866)</f>
        <v>762</v>
      </c>
      <c r="E857" s="146">
        <f>(D857/C857)*100</f>
        <v>52.95343988881167</v>
      </c>
      <c r="F857" s="25">
        <f>SUM(F858:F866)</f>
        <v>177</v>
      </c>
      <c r="G857" s="112">
        <f>(F857/C857)*100</f>
        <v>12.300208478109798</v>
      </c>
      <c r="H857" s="25">
        <f>SUM(H858:H866)</f>
        <v>111</v>
      </c>
      <c r="I857" s="146">
        <f>(H857/F857)*100</f>
        <v>62.71186440677966</v>
      </c>
      <c r="J857" s="25"/>
      <c r="K857" s="25"/>
      <c r="L857" s="25"/>
      <c r="M857" s="25">
        <v>3</v>
      </c>
      <c r="N857" s="25" t="s">
        <v>24</v>
      </c>
    </row>
    <row r="858" spans="1:14" ht="16.5">
      <c r="A858" s="26">
        <v>1</v>
      </c>
      <c r="B858" s="27" t="s">
        <v>301</v>
      </c>
      <c r="C858" s="26">
        <v>172</v>
      </c>
      <c r="D858" s="26">
        <v>89</v>
      </c>
      <c r="E858" s="148">
        <f aca="true" t="shared" si="61" ref="E858:E866">(D858/C858)*100</f>
        <v>51.74418604651163</v>
      </c>
      <c r="F858" s="26">
        <v>26</v>
      </c>
      <c r="G858" s="34">
        <f aca="true" t="shared" si="62" ref="G858:G866">(F858/C858)*100</f>
        <v>15.11627906976744</v>
      </c>
      <c r="H858" s="26">
        <v>16</v>
      </c>
      <c r="I858" s="148">
        <f aca="true" t="shared" si="63" ref="I858:I866">(H858/F858)*100</f>
        <v>61.53846153846154</v>
      </c>
      <c r="J858" s="26" t="s">
        <v>52</v>
      </c>
      <c r="K858" s="26"/>
      <c r="L858" s="26"/>
      <c r="M858" s="26" t="s">
        <v>52</v>
      </c>
      <c r="N858" s="26"/>
    </row>
    <row r="859" spans="1:14" ht="16.5">
      <c r="A859" s="26">
        <v>2</v>
      </c>
      <c r="B859" s="27" t="s">
        <v>302</v>
      </c>
      <c r="C859" s="26">
        <v>125</v>
      </c>
      <c r="D859" s="26">
        <v>63</v>
      </c>
      <c r="E859" s="148">
        <f t="shared" si="61"/>
        <v>50.4</v>
      </c>
      <c r="F859" s="26">
        <v>21</v>
      </c>
      <c r="G859" s="148">
        <f t="shared" si="62"/>
        <v>16.8</v>
      </c>
      <c r="H859" s="26">
        <v>14</v>
      </c>
      <c r="I859" s="148">
        <f t="shared" si="63"/>
        <v>66.66666666666666</v>
      </c>
      <c r="J859" s="26" t="s">
        <v>52</v>
      </c>
      <c r="K859" s="26"/>
      <c r="L859" s="26"/>
      <c r="M859" s="26" t="s">
        <v>52</v>
      </c>
      <c r="N859" s="26"/>
    </row>
    <row r="860" spans="1:14" ht="16.5">
      <c r="A860" s="26">
        <v>3</v>
      </c>
      <c r="B860" s="27" t="s">
        <v>303</v>
      </c>
      <c r="C860" s="26">
        <v>115</v>
      </c>
      <c r="D860" s="26">
        <v>45</v>
      </c>
      <c r="E860" s="148">
        <f t="shared" si="61"/>
        <v>39.130434782608695</v>
      </c>
      <c r="F860" s="26">
        <v>19</v>
      </c>
      <c r="G860" s="148">
        <f t="shared" si="62"/>
        <v>16.52173913043478</v>
      </c>
      <c r="H860" s="26">
        <v>12</v>
      </c>
      <c r="I860" s="148">
        <f t="shared" si="63"/>
        <v>63.1578947368421</v>
      </c>
      <c r="J860" s="26" t="s">
        <v>52</v>
      </c>
      <c r="K860" s="26"/>
      <c r="L860" s="26"/>
      <c r="M860" s="26" t="s">
        <v>52</v>
      </c>
      <c r="N860" s="26"/>
    </row>
    <row r="861" spans="1:14" ht="16.5">
      <c r="A861" s="26">
        <v>4</v>
      </c>
      <c r="B861" s="27" t="s">
        <v>304</v>
      </c>
      <c r="C861" s="26">
        <v>220</v>
      </c>
      <c r="D861" s="26">
        <v>105</v>
      </c>
      <c r="E861" s="148">
        <f t="shared" si="61"/>
        <v>47.72727272727273</v>
      </c>
      <c r="F861" s="26">
        <v>23</v>
      </c>
      <c r="G861" s="148">
        <f t="shared" si="62"/>
        <v>10.454545454545453</v>
      </c>
      <c r="H861" s="26">
        <v>21</v>
      </c>
      <c r="I861" s="148">
        <f t="shared" si="63"/>
        <v>91.30434782608695</v>
      </c>
      <c r="J861" s="26"/>
      <c r="K861" s="26"/>
      <c r="L861" s="26"/>
      <c r="M861" s="26"/>
      <c r="N861" s="26"/>
    </row>
    <row r="862" spans="1:14" ht="16.5">
      <c r="A862" s="26">
        <v>5</v>
      </c>
      <c r="B862" s="27" t="s">
        <v>305</v>
      </c>
      <c r="C862" s="26">
        <v>143</v>
      </c>
      <c r="D862" s="26">
        <v>79</v>
      </c>
      <c r="E862" s="148">
        <f t="shared" si="61"/>
        <v>55.24475524475524</v>
      </c>
      <c r="F862" s="26">
        <v>20</v>
      </c>
      <c r="G862" s="148">
        <f t="shared" si="62"/>
        <v>13.986013986013987</v>
      </c>
      <c r="H862" s="26">
        <v>12</v>
      </c>
      <c r="I862" s="148">
        <f t="shared" si="63"/>
        <v>60</v>
      </c>
      <c r="J862" s="26"/>
      <c r="K862" s="26"/>
      <c r="L862" s="26"/>
      <c r="M862" s="26"/>
      <c r="N862" s="26"/>
    </row>
    <row r="863" spans="1:14" ht="16.5">
      <c r="A863" s="26">
        <v>6</v>
      </c>
      <c r="B863" s="27" t="s">
        <v>306</v>
      </c>
      <c r="C863" s="26">
        <v>203</v>
      </c>
      <c r="D863" s="26">
        <v>159</v>
      </c>
      <c r="E863" s="148">
        <f t="shared" si="61"/>
        <v>78.32512315270937</v>
      </c>
      <c r="F863" s="26">
        <v>16</v>
      </c>
      <c r="G863" s="148">
        <f t="shared" si="62"/>
        <v>7.8817733990147785</v>
      </c>
      <c r="H863" s="26">
        <v>13</v>
      </c>
      <c r="I863" s="148">
        <f t="shared" si="63"/>
        <v>81.25</v>
      </c>
      <c r="J863" s="26"/>
      <c r="K863" s="26"/>
      <c r="L863" s="26"/>
      <c r="M863" s="26"/>
      <c r="N863" s="26"/>
    </row>
    <row r="864" spans="1:14" ht="16.5">
      <c r="A864" s="26">
        <v>7</v>
      </c>
      <c r="B864" s="27" t="s">
        <v>307</v>
      </c>
      <c r="C864" s="26">
        <v>170</v>
      </c>
      <c r="D864" s="26">
        <v>87</v>
      </c>
      <c r="E864" s="148">
        <f t="shared" si="61"/>
        <v>51.17647058823529</v>
      </c>
      <c r="F864" s="26">
        <v>22</v>
      </c>
      <c r="G864" s="148">
        <f t="shared" si="62"/>
        <v>12.941176470588237</v>
      </c>
      <c r="H864" s="26">
        <v>12</v>
      </c>
      <c r="I864" s="148">
        <f t="shared" si="63"/>
        <v>54.54545454545454</v>
      </c>
      <c r="J864" s="26"/>
      <c r="K864" s="26"/>
      <c r="L864" s="26"/>
      <c r="M864" s="26"/>
      <c r="N864" s="26"/>
    </row>
    <row r="865" spans="1:14" ht="16.5">
      <c r="A865" s="26">
        <v>8</v>
      </c>
      <c r="B865" s="27" t="s">
        <v>308</v>
      </c>
      <c r="C865" s="26">
        <v>179</v>
      </c>
      <c r="D865" s="26">
        <v>46</v>
      </c>
      <c r="E865" s="148">
        <f t="shared" si="61"/>
        <v>25.69832402234637</v>
      </c>
      <c r="F865" s="26">
        <v>19</v>
      </c>
      <c r="G865" s="148">
        <f t="shared" si="62"/>
        <v>10.614525139664805</v>
      </c>
      <c r="H865" s="26">
        <v>2</v>
      </c>
      <c r="I865" s="148">
        <f t="shared" si="63"/>
        <v>10.526315789473683</v>
      </c>
      <c r="J865" s="26"/>
      <c r="K865" s="26"/>
      <c r="L865" s="26"/>
      <c r="M865" s="26"/>
      <c r="N865" s="26"/>
    </row>
    <row r="866" spans="1:14" ht="16.5">
      <c r="A866" s="26">
        <v>9</v>
      </c>
      <c r="B866" s="27" t="s">
        <v>309</v>
      </c>
      <c r="C866" s="26">
        <v>112</v>
      </c>
      <c r="D866" s="26">
        <v>89</v>
      </c>
      <c r="E866" s="148">
        <f t="shared" si="61"/>
        <v>79.46428571428571</v>
      </c>
      <c r="F866" s="26">
        <v>11</v>
      </c>
      <c r="G866" s="148">
        <f t="shared" si="62"/>
        <v>9.821428571428571</v>
      </c>
      <c r="H866" s="26">
        <v>9</v>
      </c>
      <c r="I866" s="148">
        <f t="shared" si="63"/>
        <v>81.81818181818183</v>
      </c>
      <c r="J866" s="26"/>
      <c r="K866" s="26"/>
      <c r="L866" s="26"/>
      <c r="M866" s="26"/>
      <c r="N866" s="26"/>
    </row>
    <row r="867" spans="1:14" ht="16.5">
      <c r="A867" s="25" t="s">
        <v>30</v>
      </c>
      <c r="B867" s="13" t="s">
        <v>310</v>
      </c>
      <c r="C867" s="25">
        <f>SUM(C868:C877)</f>
        <v>1264</v>
      </c>
      <c r="D867" s="25">
        <f>SUM(D868:D877)</f>
        <v>264</v>
      </c>
      <c r="E867" s="146">
        <f>(D867/C867)*100</f>
        <v>20.88607594936709</v>
      </c>
      <c r="F867" s="25">
        <f>SUM(F868:F877)</f>
        <v>116</v>
      </c>
      <c r="G867" s="146">
        <f>(F867/C867)*100</f>
        <v>9.177215189873419</v>
      </c>
      <c r="H867" s="25">
        <f>SUM(H868:H877)</f>
        <v>23</v>
      </c>
      <c r="I867" s="146">
        <f>(H867/F867)*100</f>
        <v>19.82758620689655</v>
      </c>
      <c r="J867" s="25"/>
      <c r="K867" s="25"/>
      <c r="L867" s="25"/>
      <c r="M867" s="25">
        <v>1</v>
      </c>
      <c r="N867" s="25" t="s">
        <v>21</v>
      </c>
    </row>
    <row r="868" spans="1:14" ht="16.5">
      <c r="A868" s="26">
        <v>1</v>
      </c>
      <c r="B868" s="27" t="s">
        <v>311</v>
      </c>
      <c r="C868" s="26">
        <v>102</v>
      </c>
      <c r="D868" s="26">
        <v>21</v>
      </c>
      <c r="E868" s="148">
        <f aca="true" t="shared" si="64" ref="E868:E877">(D868/C868)*100</f>
        <v>20.588235294117645</v>
      </c>
      <c r="F868" s="26">
        <v>10</v>
      </c>
      <c r="G868" s="148">
        <f aca="true" t="shared" si="65" ref="G868:G877">(F868/C868)*100</f>
        <v>9.803921568627452</v>
      </c>
      <c r="H868" s="26">
        <v>1</v>
      </c>
      <c r="I868" s="148">
        <f aca="true" t="shared" si="66" ref="I868:I877">(H868/F868)*100</f>
        <v>10</v>
      </c>
      <c r="J868" s="26"/>
      <c r="K868" s="26"/>
      <c r="L868" s="26"/>
      <c r="M868" s="26"/>
      <c r="N868" s="26"/>
    </row>
    <row r="869" spans="1:14" ht="16.5">
      <c r="A869" s="26">
        <v>2</v>
      </c>
      <c r="B869" s="27" t="s">
        <v>312</v>
      </c>
      <c r="C869" s="26">
        <v>177</v>
      </c>
      <c r="D869" s="26">
        <v>34</v>
      </c>
      <c r="E869" s="148">
        <f t="shared" si="64"/>
        <v>19.2090395480226</v>
      </c>
      <c r="F869" s="26">
        <v>15</v>
      </c>
      <c r="G869" s="148">
        <f t="shared" si="65"/>
        <v>8.47457627118644</v>
      </c>
      <c r="H869" s="26">
        <v>1</v>
      </c>
      <c r="I869" s="148">
        <f t="shared" si="66"/>
        <v>6.666666666666667</v>
      </c>
      <c r="J869" s="26"/>
      <c r="K869" s="26"/>
      <c r="L869" s="26"/>
      <c r="M869" s="26"/>
      <c r="N869" s="26"/>
    </row>
    <row r="870" spans="1:14" ht="16.5">
      <c r="A870" s="26">
        <v>3</v>
      </c>
      <c r="B870" s="27" t="s">
        <v>313</v>
      </c>
      <c r="C870" s="26">
        <v>136</v>
      </c>
      <c r="D870" s="26">
        <v>36</v>
      </c>
      <c r="E870" s="148">
        <f t="shared" si="64"/>
        <v>26.47058823529412</v>
      </c>
      <c r="F870" s="26">
        <v>13</v>
      </c>
      <c r="G870" s="148">
        <f t="shared" si="65"/>
        <v>9.558823529411764</v>
      </c>
      <c r="H870" s="26">
        <v>1</v>
      </c>
      <c r="I870" s="148">
        <f t="shared" si="66"/>
        <v>7.6923076923076925</v>
      </c>
      <c r="J870" s="26"/>
      <c r="K870" s="26"/>
      <c r="L870" s="26"/>
      <c r="M870" s="26"/>
      <c r="N870" s="26"/>
    </row>
    <row r="871" spans="1:14" ht="16.5">
      <c r="A871" s="26">
        <v>4</v>
      </c>
      <c r="B871" s="27" t="s">
        <v>314</v>
      </c>
      <c r="C871" s="26">
        <v>127</v>
      </c>
      <c r="D871" s="26">
        <v>21</v>
      </c>
      <c r="E871" s="148">
        <f t="shared" si="64"/>
        <v>16.535433070866144</v>
      </c>
      <c r="F871" s="26">
        <v>12</v>
      </c>
      <c r="G871" s="148">
        <f t="shared" si="65"/>
        <v>9.448818897637794</v>
      </c>
      <c r="H871" s="26">
        <v>1</v>
      </c>
      <c r="I871" s="148">
        <f t="shared" si="66"/>
        <v>8.333333333333332</v>
      </c>
      <c r="J871" s="26"/>
      <c r="K871" s="26"/>
      <c r="L871" s="26"/>
      <c r="M871" s="26"/>
      <c r="N871" s="26"/>
    </row>
    <row r="872" spans="1:14" ht="16.5">
      <c r="A872" s="26">
        <v>5</v>
      </c>
      <c r="B872" s="27" t="s">
        <v>315</v>
      </c>
      <c r="C872" s="26">
        <v>130</v>
      </c>
      <c r="D872" s="26">
        <v>7</v>
      </c>
      <c r="E872" s="148">
        <f t="shared" si="64"/>
        <v>5.384615384615385</v>
      </c>
      <c r="F872" s="26">
        <v>13</v>
      </c>
      <c r="G872" s="148">
        <f t="shared" si="65"/>
        <v>10</v>
      </c>
      <c r="H872" s="26">
        <v>0</v>
      </c>
      <c r="I872" s="148">
        <f t="shared" si="66"/>
        <v>0</v>
      </c>
      <c r="J872" s="26"/>
      <c r="K872" s="26"/>
      <c r="L872" s="26"/>
      <c r="M872" s="26"/>
      <c r="N872" s="26"/>
    </row>
    <row r="873" spans="1:14" ht="16.5">
      <c r="A873" s="26">
        <v>6</v>
      </c>
      <c r="B873" s="27" t="s">
        <v>316</v>
      </c>
      <c r="C873" s="26">
        <v>155</v>
      </c>
      <c r="D873" s="26">
        <v>12</v>
      </c>
      <c r="E873" s="148">
        <f t="shared" si="64"/>
        <v>7.741935483870968</v>
      </c>
      <c r="F873" s="26">
        <v>11</v>
      </c>
      <c r="G873" s="148">
        <f t="shared" si="65"/>
        <v>7.096774193548387</v>
      </c>
      <c r="H873" s="26">
        <v>0</v>
      </c>
      <c r="I873" s="148">
        <f t="shared" si="66"/>
        <v>0</v>
      </c>
      <c r="J873" s="26"/>
      <c r="K873" s="26"/>
      <c r="L873" s="26"/>
      <c r="M873" s="26"/>
      <c r="N873" s="26"/>
    </row>
    <row r="874" spans="1:14" ht="16.5">
      <c r="A874" s="26">
        <v>7</v>
      </c>
      <c r="B874" s="27" t="s">
        <v>317</v>
      </c>
      <c r="C874" s="26">
        <v>142</v>
      </c>
      <c r="D874" s="26">
        <v>8</v>
      </c>
      <c r="E874" s="148">
        <f t="shared" si="64"/>
        <v>5.633802816901409</v>
      </c>
      <c r="F874" s="26">
        <v>10</v>
      </c>
      <c r="G874" s="148">
        <f t="shared" si="65"/>
        <v>7.042253521126761</v>
      </c>
      <c r="H874" s="26">
        <v>0</v>
      </c>
      <c r="I874" s="148">
        <f t="shared" si="66"/>
        <v>0</v>
      </c>
      <c r="J874" s="26"/>
      <c r="K874" s="26"/>
      <c r="L874" s="26"/>
      <c r="M874" s="26"/>
      <c r="N874" s="26"/>
    </row>
    <row r="875" spans="1:14" ht="16.5">
      <c r="A875" s="26">
        <v>8</v>
      </c>
      <c r="B875" s="27" t="s">
        <v>318</v>
      </c>
      <c r="C875" s="26">
        <v>109</v>
      </c>
      <c r="D875" s="26">
        <v>9</v>
      </c>
      <c r="E875" s="148">
        <f t="shared" si="64"/>
        <v>8.256880733944955</v>
      </c>
      <c r="F875" s="26">
        <v>7</v>
      </c>
      <c r="G875" s="148">
        <f t="shared" si="65"/>
        <v>6.422018348623854</v>
      </c>
      <c r="H875" s="26">
        <v>0</v>
      </c>
      <c r="I875" s="148">
        <f t="shared" si="66"/>
        <v>0</v>
      </c>
      <c r="J875" s="26"/>
      <c r="K875" s="26"/>
      <c r="L875" s="26"/>
      <c r="M875" s="26"/>
      <c r="N875" s="26"/>
    </row>
    <row r="876" spans="1:14" ht="16.5">
      <c r="A876" s="26">
        <v>9</v>
      </c>
      <c r="B876" s="27" t="s">
        <v>319</v>
      </c>
      <c r="C876" s="26">
        <v>83</v>
      </c>
      <c r="D876" s="26">
        <v>43</v>
      </c>
      <c r="E876" s="148">
        <f t="shared" si="64"/>
        <v>51.80722891566265</v>
      </c>
      <c r="F876" s="26">
        <v>8</v>
      </c>
      <c r="G876" s="148">
        <f t="shared" si="65"/>
        <v>9.63855421686747</v>
      </c>
      <c r="H876" s="26">
        <v>4</v>
      </c>
      <c r="I876" s="148">
        <f t="shared" si="66"/>
        <v>50</v>
      </c>
      <c r="J876" s="26"/>
      <c r="K876" s="26"/>
      <c r="L876" s="26"/>
      <c r="M876" s="26"/>
      <c r="N876" s="26"/>
    </row>
    <row r="877" spans="1:14" ht="16.5">
      <c r="A877" s="26">
        <v>10</v>
      </c>
      <c r="B877" s="27" t="s">
        <v>320</v>
      </c>
      <c r="C877" s="26">
        <v>103</v>
      </c>
      <c r="D877" s="26">
        <v>73</v>
      </c>
      <c r="E877" s="148">
        <f t="shared" si="64"/>
        <v>70.87378640776699</v>
      </c>
      <c r="F877" s="26">
        <v>17</v>
      </c>
      <c r="G877" s="148">
        <f t="shared" si="65"/>
        <v>16.50485436893204</v>
      </c>
      <c r="H877" s="26">
        <v>15</v>
      </c>
      <c r="I877" s="148">
        <f t="shared" si="66"/>
        <v>88.23529411764706</v>
      </c>
      <c r="J877" s="26" t="s">
        <v>52</v>
      </c>
      <c r="K877" s="26"/>
      <c r="L877" s="26"/>
      <c r="M877" s="26" t="s">
        <v>52</v>
      </c>
      <c r="N877" s="26"/>
    </row>
    <row r="878" spans="1:14" ht="16.5">
      <c r="A878" s="25" t="s">
        <v>74</v>
      </c>
      <c r="B878" s="13" t="s">
        <v>321</v>
      </c>
      <c r="C878" s="25">
        <f>SUM(C879:C890)</f>
        <v>1544</v>
      </c>
      <c r="D878" s="25">
        <f>SUM(D879:D890)</f>
        <v>921</v>
      </c>
      <c r="E878" s="146">
        <f>(D878/C878)*100</f>
        <v>59.65025906735752</v>
      </c>
      <c r="F878" s="25">
        <f>SUM(F879:F890)</f>
        <v>172</v>
      </c>
      <c r="G878" s="146">
        <f>(F878/C878)*100</f>
        <v>11.139896373056994</v>
      </c>
      <c r="H878" s="25">
        <f>SUM(H879:H890)</f>
        <v>94</v>
      </c>
      <c r="I878" s="146">
        <f>(H878/F878)*100</f>
        <v>54.65116279069767</v>
      </c>
      <c r="J878" s="25"/>
      <c r="K878" s="25"/>
      <c r="L878" s="25"/>
      <c r="M878" s="25">
        <v>2</v>
      </c>
      <c r="N878" s="25" t="s">
        <v>24</v>
      </c>
    </row>
    <row r="879" spans="1:14" ht="16.5">
      <c r="A879" s="26">
        <v>1</v>
      </c>
      <c r="B879" s="27" t="s">
        <v>158</v>
      </c>
      <c r="C879" s="26">
        <v>236</v>
      </c>
      <c r="D879" s="26">
        <v>145</v>
      </c>
      <c r="E879" s="148">
        <f aca="true" t="shared" si="67" ref="E879:E890">(D879/C879)*100</f>
        <v>61.440677966101696</v>
      </c>
      <c r="F879" s="26">
        <v>39</v>
      </c>
      <c r="G879" s="148">
        <f aca="true" t="shared" si="68" ref="G879:G890">(F879/C879)*100</f>
        <v>16.52542372881356</v>
      </c>
      <c r="H879" s="26">
        <v>24</v>
      </c>
      <c r="I879" s="148">
        <f aca="true" t="shared" si="69" ref="I879:I890">(H879/F879)*100</f>
        <v>61.53846153846154</v>
      </c>
      <c r="J879" s="26" t="s">
        <v>52</v>
      </c>
      <c r="K879" s="26"/>
      <c r="L879" s="26"/>
      <c r="M879" s="26" t="s">
        <v>52</v>
      </c>
      <c r="N879" s="26"/>
    </row>
    <row r="880" spans="1:14" ht="16.5">
      <c r="A880" s="26">
        <v>2</v>
      </c>
      <c r="B880" s="27" t="s">
        <v>322</v>
      </c>
      <c r="C880" s="26">
        <v>91</v>
      </c>
      <c r="D880" s="26">
        <v>89</v>
      </c>
      <c r="E880" s="148">
        <f t="shared" si="67"/>
        <v>97.8021978021978</v>
      </c>
      <c r="F880" s="26">
        <v>18</v>
      </c>
      <c r="G880" s="148">
        <f t="shared" si="68"/>
        <v>19.78021978021978</v>
      </c>
      <c r="H880" s="26">
        <v>18</v>
      </c>
      <c r="I880" s="148">
        <f t="shared" si="69"/>
        <v>100</v>
      </c>
      <c r="J880" s="26" t="s">
        <v>52</v>
      </c>
      <c r="K880" s="26"/>
      <c r="L880" s="26"/>
      <c r="M880" s="26" t="s">
        <v>52</v>
      </c>
      <c r="N880" s="26"/>
    </row>
    <row r="881" spans="1:14" ht="16.5">
      <c r="A881" s="26">
        <v>3</v>
      </c>
      <c r="B881" s="27" t="s">
        <v>323</v>
      </c>
      <c r="C881" s="26">
        <v>80</v>
      </c>
      <c r="D881" s="26">
        <v>5</v>
      </c>
      <c r="E881" s="148">
        <f t="shared" si="67"/>
        <v>6.25</v>
      </c>
      <c r="F881" s="26">
        <v>10</v>
      </c>
      <c r="G881" s="148">
        <f t="shared" si="68"/>
        <v>12.5</v>
      </c>
      <c r="H881" s="26">
        <v>1</v>
      </c>
      <c r="I881" s="148">
        <f t="shared" si="69"/>
        <v>10</v>
      </c>
      <c r="J881" s="26"/>
      <c r="K881" s="26"/>
      <c r="L881" s="26"/>
      <c r="M881" s="26"/>
      <c r="N881" s="26"/>
    </row>
    <row r="882" spans="1:14" ht="16.5">
      <c r="A882" s="26">
        <v>4</v>
      </c>
      <c r="B882" s="27" t="s">
        <v>324</v>
      </c>
      <c r="C882" s="26">
        <v>183</v>
      </c>
      <c r="D882" s="26">
        <v>103</v>
      </c>
      <c r="E882" s="148">
        <f t="shared" si="67"/>
        <v>56.284153005464475</v>
      </c>
      <c r="F882" s="26">
        <v>19</v>
      </c>
      <c r="G882" s="148">
        <f t="shared" si="68"/>
        <v>10.382513661202186</v>
      </c>
      <c r="H882" s="26">
        <v>12</v>
      </c>
      <c r="I882" s="148">
        <f t="shared" si="69"/>
        <v>63.1578947368421</v>
      </c>
      <c r="J882" s="26"/>
      <c r="K882" s="26"/>
      <c r="L882" s="26"/>
      <c r="M882" s="26"/>
      <c r="N882" s="26"/>
    </row>
    <row r="883" spans="1:14" ht="16.5">
      <c r="A883" s="26">
        <v>5</v>
      </c>
      <c r="B883" s="27" t="s">
        <v>325</v>
      </c>
      <c r="C883" s="26">
        <v>169</v>
      </c>
      <c r="D883" s="26">
        <v>76</v>
      </c>
      <c r="E883" s="148">
        <f t="shared" si="67"/>
        <v>44.97041420118343</v>
      </c>
      <c r="F883" s="26">
        <v>9</v>
      </c>
      <c r="G883" s="148">
        <f t="shared" si="68"/>
        <v>5.325443786982249</v>
      </c>
      <c r="H883" s="26">
        <v>2</v>
      </c>
      <c r="I883" s="148">
        <f t="shared" si="69"/>
        <v>22.22222222222222</v>
      </c>
      <c r="J883" s="26"/>
      <c r="K883" s="26"/>
      <c r="L883" s="26"/>
      <c r="M883" s="26"/>
      <c r="N883" s="26"/>
    </row>
    <row r="884" spans="1:14" ht="16.5">
      <c r="A884" s="26">
        <v>6</v>
      </c>
      <c r="B884" s="27" t="s">
        <v>326</v>
      </c>
      <c r="C884" s="26">
        <v>146</v>
      </c>
      <c r="D884" s="26">
        <v>81</v>
      </c>
      <c r="E884" s="148">
        <f t="shared" si="67"/>
        <v>55.47945205479452</v>
      </c>
      <c r="F884" s="26">
        <v>12</v>
      </c>
      <c r="G884" s="148">
        <f t="shared" si="68"/>
        <v>8.21917808219178</v>
      </c>
      <c r="H884" s="26">
        <v>5</v>
      </c>
      <c r="I884" s="148">
        <f t="shared" si="69"/>
        <v>41.66666666666667</v>
      </c>
      <c r="J884" s="26"/>
      <c r="K884" s="26"/>
      <c r="L884" s="26"/>
      <c r="M884" s="26"/>
      <c r="N884" s="26"/>
    </row>
    <row r="885" spans="1:14" ht="16.5">
      <c r="A885" s="26">
        <v>7</v>
      </c>
      <c r="B885" s="27" t="s">
        <v>327</v>
      </c>
      <c r="C885" s="26">
        <v>111</v>
      </c>
      <c r="D885" s="26">
        <v>47</v>
      </c>
      <c r="E885" s="148">
        <f t="shared" si="67"/>
        <v>42.34234234234234</v>
      </c>
      <c r="F885" s="26">
        <v>14</v>
      </c>
      <c r="G885" s="148">
        <f t="shared" si="68"/>
        <v>12.612612612612612</v>
      </c>
      <c r="H885" s="26">
        <v>5</v>
      </c>
      <c r="I885" s="148">
        <f t="shared" si="69"/>
        <v>35.714285714285715</v>
      </c>
      <c r="J885" s="26"/>
      <c r="K885" s="26"/>
      <c r="L885" s="26"/>
      <c r="M885" s="26"/>
      <c r="N885" s="26"/>
    </row>
    <row r="886" spans="1:14" ht="16.5">
      <c r="A886" s="26">
        <v>8</v>
      </c>
      <c r="B886" s="27" t="s">
        <v>328</v>
      </c>
      <c r="C886" s="26">
        <v>116</v>
      </c>
      <c r="D886" s="26">
        <v>98</v>
      </c>
      <c r="E886" s="148">
        <f t="shared" si="67"/>
        <v>84.48275862068965</v>
      </c>
      <c r="F886" s="26">
        <v>16</v>
      </c>
      <c r="G886" s="148">
        <f t="shared" si="68"/>
        <v>13.793103448275861</v>
      </c>
      <c r="H886" s="26">
        <v>11</v>
      </c>
      <c r="I886" s="148">
        <f t="shared" si="69"/>
        <v>68.75</v>
      </c>
      <c r="J886" s="26"/>
      <c r="K886" s="26"/>
      <c r="L886" s="26"/>
      <c r="M886" s="26"/>
      <c r="N886" s="26"/>
    </row>
    <row r="887" spans="1:14" ht="16.5">
      <c r="A887" s="26">
        <v>9</v>
      </c>
      <c r="B887" s="27" t="s">
        <v>329</v>
      </c>
      <c r="C887" s="26">
        <v>125</v>
      </c>
      <c r="D887" s="26">
        <v>111</v>
      </c>
      <c r="E887" s="148">
        <f t="shared" si="67"/>
        <v>88.8</v>
      </c>
      <c r="F887" s="26">
        <v>12</v>
      </c>
      <c r="G887" s="148">
        <f t="shared" si="68"/>
        <v>9.6</v>
      </c>
      <c r="H887" s="26">
        <v>6</v>
      </c>
      <c r="I887" s="148">
        <f t="shared" si="69"/>
        <v>50</v>
      </c>
      <c r="J887" s="26"/>
      <c r="K887" s="26"/>
      <c r="L887" s="26"/>
      <c r="M887" s="26"/>
      <c r="N887" s="26"/>
    </row>
    <row r="888" spans="1:14" ht="16.5">
      <c r="A888" s="26">
        <v>10</v>
      </c>
      <c r="B888" s="27" t="s">
        <v>330</v>
      </c>
      <c r="C888" s="26">
        <v>150</v>
      </c>
      <c r="D888" s="26">
        <v>114</v>
      </c>
      <c r="E888" s="148">
        <f t="shared" si="67"/>
        <v>76</v>
      </c>
      <c r="F888" s="26">
        <v>12</v>
      </c>
      <c r="G888" s="148">
        <f t="shared" si="68"/>
        <v>8</v>
      </c>
      <c r="H888" s="26">
        <v>5</v>
      </c>
      <c r="I888" s="148">
        <f t="shared" si="69"/>
        <v>41.66666666666667</v>
      </c>
      <c r="J888" s="26"/>
      <c r="K888" s="26"/>
      <c r="L888" s="26"/>
      <c r="M888" s="26"/>
      <c r="N888" s="26"/>
    </row>
    <row r="889" spans="1:14" ht="16.5">
      <c r="A889" s="26">
        <v>11</v>
      </c>
      <c r="B889" s="27" t="s">
        <v>331</v>
      </c>
      <c r="C889" s="26">
        <v>81</v>
      </c>
      <c r="D889" s="26">
        <v>29</v>
      </c>
      <c r="E889" s="148">
        <f t="shared" si="67"/>
        <v>35.80246913580247</v>
      </c>
      <c r="F889" s="26">
        <v>9</v>
      </c>
      <c r="G889" s="148">
        <f t="shared" si="68"/>
        <v>11.11111111111111</v>
      </c>
      <c r="H889" s="26">
        <v>4</v>
      </c>
      <c r="I889" s="148">
        <f t="shared" si="69"/>
        <v>44.44444444444444</v>
      </c>
      <c r="J889" s="26"/>
      <c r="K889" s="26"/>
      <c r="L889" s="26"/>
      <c r="M889" s="26"/>
      <c r="N889" s="26"/>
    </row>
    <row r="890" spans="1:14" ht="16.5">
      <c r="A890" s="26">
        <v>12</v>
      </c>
      <c r="B890" s="27" t="s">
        <v>332</v>
      </c>
      <c r="C890" s="26">
        <v>56</v>
      </c>
      <c r="D890" s="26">
        <v>23</v>
      </c>
      <c r="E890" s="148">
        <f t="shared" si="67"/>
        <v>41.07142857142857</v>
      </c>
      <c r="F890" s="26">
        <v>2</v>
      </c>
      <c r="G890" s="148">
        <f t="shared" si="68"/>
        <v>3.571428571428571</v>
      </c>
      <c r="H890" s="26">
        <v>1</v>
      </c>
      <c r="I890" s="148">
        <f t="shared" si="69"/>
        <v>50</v>
      </c>
      <c r="J890" s="26"/>
      <c r="K890" s="26"/>
      <c r="L890" s="26"/>
      <c r="M890" s="26"/>
      <c r="N890" s="26"/>
    </row>
    <row r="891" spans="1:14" ht="18.75" customHeight="1">
      <c r="A891" s="25" t="s">
        <v>76</v>
      </c>
      <c r="B891" s="13" t="s">
        <v>333</v>
      </c>
      <c r="C891" s="25">
        <f>SUM(C892:C905)</f>
        <v>2408</v>
      </c>
      <c r="D891" s="25">
        <f>SUM(D892:D905)</f>
        <v>612</v>
      </c>
      <c r="E891" s="146">
        <f>(D891/C891)*100</f>
        <v>25.41528239202658</v>
      </c>
      <c r="F891" s="25">
        <f>SUM(F892:F905)</f>
        <v>145</v>
      </c>
      <c r="G891" s="146">
        <f>(F891/C891)*100</f>
        <v>6.021594684385382</v>
      </c>
      <c r="H891" s="25">
        <f>SUM(H892:H905)</f>
        <v>36</v>
      </c>
      <c r="I891" s="146">
        <f>(H891/F891)*100</f>
        <v>24.82758620689655</v>
      </c>
      <c r="J891" s="25"/>
      <c r="K891" s="25"/>
      <c r="L891" s="25"/>
      <c r="M891" s="25">
        <v>2</v>
      </c>
      <c r="N891" s="25" t="s">
        <v>21</v>
      </c>
    </row>
    <row r="892" spans="1:14" ht="18.75" customHeight="1">
      <c r="A892" s="26">
        <v>1</v>
      </c>
      <c r="B892" s="27" t="s">
        <v>334</v>
      </c>
      <c r="C892" s="26">
        <v>60</v>
      </c>
      <c r="D892" s="26">
        <v>59</v>
      </c>
      <c r="E892" s="148">
        <f aca="true" t="shared" si="70" ref="E892:E905">(D892/C892)*100</f>
        <v>98.33333333333333</v>
      </c>
      <c r="F892" s="26">
        <v>18</v>
      </c>
      <c r="G892" s="148">
        <f aca="true" t="shared" si="71" ref="G892:G905">(F892/C892)*100</f>
        <v>30</v>
      </c>
      <c r="H892" s="26">
        <v>18</v>
      </c>
      <c r="I892" s="148">
        <f aca="true" t="shared" si="72" ref="I892:I905">(H892/F892)*100</f>
        <v>100</v>
      </c>
      <c r="J892" s="26" t="s">
        <v>52</v>
      </c>
      <c r="K892" s="26"/>
      <c r="L892" s="26"/>
      <c r="M892" s="26" t="s">
        <v>52</v>
      </c>
      <c r="N892" s="26"/>
    </row>
    <row r="893" spans="1:14" ht="18.75" customHeight="1">
      <c r="A893" s="26">
        <v>2</v>
      </c>
      <c r="B893" s="27" t="s">
        <v>335</v>
      </c>
      <c r="C893" s="26">
        <v>91</v>
      </c>
      <c r="D893" s="26">
        <v>69</v>
      </c>
      <c r="E893" s="148">
        <f t="shared" si="70"/>
        <v>75.82417582417582</v>
      </c>
      <c r="F893" s="26">
        <v>22</v>
      </c>
      <c r="G893" s="148">
        <f t="shared" si="71"/>
        <v>24.175824175824175</v>
      </c>
      <c r="H893" s="26">
        <v>5</v>
      </c>
      <c r="I893" s="148">
        <f t="shared" si="72"/>
        <v>22.727272727272727</v>
      </c>
      <c r="J893" s="26" t="s">
        <v>52</v>
      </c>
      <c r="K893" s="26"/>
      <c r="L893" s="26"/>
      <c r="M893" s="26" t="s">
        <v>52</v>
      </c>
      <c r="N893" s="26"/>
    </row>
    <row r="894" spans="1:14" ht="18.75" customHeight="1">
      <c r="A894" s="26">
        <v>3</v>
      </c>
      <c r="B894" s="27" t="s">
        <v>336</v>
      </c>
      <c r="C894" s="26">
        <v>129</v>
      </c>
      <c r="D894" s="26">
        <v>10</v>
      </c>
      <c r="E894" s="148">
        <f t="shared" si="70"/>
        <v>7.751937984496124</v>
      </c>
      <c r="F894" s="26">
        <v>5</v>
      </c>
      <c r="G894" s="148">
        <f t="shared" si="71"/>
        <v>3.875968992248062</v>
      </c>
      <c r="H894" s="26">
        <v>0</v>
      </c>
      <c r="I894" s="148">
        <f t="shared" si="72"/>
        <v>0</v>
      </c>
      <c r="J894" s="26"/>
      <c r="K894" s="26"/>
      <c r="L894" s="26"/>
      <c r="M894" s="26"/>
      <c r="N894" s="26"/>
    </row>
    <row r="895" spans="1:14" ht="18.75" customHeight="1">
      <c r="A895" s="26">
        <v>4</v>
      </c>
      <c r="B895" s="27" t="s">
        <v>337</v>
      </c>
      <c r="C895" s="26">
        <v>167</v>
      </c>
      <c r="D895" s="26">
        <v>4</v>
      </c>
      <c r="E895" s="148">
        <f t="shared" si="70"/>
        <v>2.3952095808383236</v>
      </c>
      <c r="F895" s="26">
        <v>6</v>
      </c>
      <c r="G895" s="148">
        <f t="shared" si="71"/>
        <v>3.592814371257485</v>
      </c>
      <c r="H895" s="26">
        <v>0</v>
      </c>
      <c r="I895" s="148">
        <f t="shared" si="72"/>
        <v>0</v>
      </c>
      <c r="J895" s="26"/>
      <c r="K895" s="26"/>
      <c r="L895" s="26"/>
      <c r="M895" s="26"/>
      <c r="N895" s="26"/>
    </row>
    <row r="896" spans="1:14" ht="18.75" customHeight="1">
      <c r="A896" s="26">
        <v>5</v>
      </c>
      <c r="B896" s="27" t="s">
        <v>338</v>
      </c>
      <c r="C896" s="26">
        <v>110</v>
      </c>
      <c r="D896" s="26">
        <v>7</v>
      </c>
      <c r="E896" s="148">
        <f t="shared" si="70"/>
        <v>6.363636363636363</v>
      </c>
      <c r="F896" s="26">
        <v>4</v>
      </c>
      <c r="G896" s="148">
        <f t="shared" si="71"/>
        <v>3.6363636363636362</v>
      </c>
      <c r="H896" s="26">
        <v>0</v>
      </c>
      <c r="I896" s="148">
        <f t="shared" si="72"/>
        <v>0</v>
      </c>
      <c r="J896" s="26"/>
      <c r="K896" s="26"/>
      <c r="L896" s="26"/>
      <c r="M896" s="26"/>
      <c r="N896" s="26"/>
    </row>
    <row r="897" spans="1:14" ht="18.75" customHeight="1">
      <c r="A897" s="26">
        <v>6</v>
      </c>
      <c r="B897" s="27" t="s">
        <v>339</v>
      </c>
      <c r="C897" s="26">
        <v>157</v>
      </c>
      <c r="D897" s="26">
        <v>12</v>
      </c>
      <c r="E897" s="148">
        <f t="shared" si="70"/>
        <v>7.643312101910828</v>
      </c>
      <c r="F897" s="26">
        <v>4</v>
      </c>
      <c r="G897" s="148">
        <f t="shared" si="71"/>
        <v>2.547770700636943</v>
      </c>
      <c r="H897" s="26">
        <v>0</v>
      </c>
      <c r="I897" s="148">
        <f t="shared" si="72"/>
        <v>0</v>
      </c>
      <c r="J897" s="26"/>
      <c r="K897" s="26"/>
      <c r="L897" s="26"/>
      <c r="M897" s="26"/>
      <c r="N897" s="26"/>
    </row>
    <row r="898" spans="1:14" ht="18.75" customHeight="1">
      <c r="A898" s="26">
        <v>7</v>
      </c>
      <c r="B898" s="27" t="s">
        <v>340</v>
      </c>
      <c r="C898" s="26">
        <v>206</v>
      </c>
      <c r="D898" s="26">
        <v>8</v>
      </c>
      <c r="E898" s="148">
        <f t="shared" si="70"/>
        <v>3.8834951456310676</v>
      </c>
      <c r="F898" s="26">
        <v>8</v>
      </c>
      <c r="G898" s="148">
        <f t="shared" si="71"/>
        <v>3.8834951456310676</v>
      </c>
      <c r="H898" s="26">
        <v>1</v>
      </c>
      <c r="I898" s="148">
        <f t="shared" si="72"/>
        <v>12.5</v>
      </c>
      <c r="J898" s="26"/>
      <c r="K898" s="26"/>
      <c r="L898" s="26"/>
      <c r="M898" s="26"/>
      <c r="N898" s="26"/>
    </row>
    <row r="899" spans="1:14" ht="18.75" customHeight="1">
      <c r="A899" s="26">
        <v>8</v>
      </c>
      <c r="B899" s="27" t="s">
        <v>341</v>
      </c>
      <c r="C899" s="26">
        <v>260</v>
      </c>
      <c r="D899" s="26">
        <v>19</v>
      </c>
      <c r="E899" s="148">
        <f t="shared" si="70"/>
        <v>7.307692307692308</v>
      </c>
      <c r="F899" s="26">
        <v>17</v>
      </c>
      <c r="G899" s="148">
        <f t="shared" si="71"/>
        <v>6.538461538461539</v>
      </c>
      <c r="H899" s="26">
        <v>0</v>
      </c>
      <c r="I899" s="148">
        <f t="shared" si="72"/>
        <v>0</v>
      </c>
      <c r="J899" s="26"/>
      <c r="K899" s="26"/>
      <c r="L899" s="26"/>
      <c r="M899" s="26"/>
      <c r="N899" s="26"/>
    </row>
    <row r="900" spans="1:14" ht="18.75" customHeight="1">
      <c r="A900" s="26">
        <v>9</v>
      </c>
      <c r="B900" s="27" t="s">
        <v>342</v>
      </c>
      <c r="C900" s="26">
        <v>194</v>
      </c>
      <c r="D900" s="26">
        <v>24</v>
      </c>
      <c r="E900" s="148">
        <f t="shared" si="70"/>
        <v>12.371134020618557</v>
      </c>
      <c r="F900" s="26">
        <v>14</v>
      </c>
      <c r="G900" s="148">
        <f t="shared" si="71"/>
        <v>7.216494845360824</v>
      </c>
      <c r="H900" s="26">
        <v>2</v>
      </c>
      <c r="I900" s="148">
        <f t="shared" si="72"/>
        <v>14.285714285714285</v>
      </c>
      <c r="J900" s="26"/>
      <c r="K900" s="26"/>
      <c r="L900" s="26"/>
      <c r="M900" s="26"/>
      <c r="N900" s="26"/>
    </row>
    <row r="901" spans="1:14" ht="18.75" customHeight="1">
      <c r="A901" s="26">
        <v>10</v>
      </c>
      <c r="B901" s="27" t="s">
        <v>323</v>
      </c>
      <c r="C901" s="26">
        <v>256</v>
      </c>
      <c r="D901" s="26">
        <v>68</v>
      </c>
      <c r="E901" s="148">
        <f t="shared" si="70"/>
        <v>26.5625</v>
      </c>
      <c r="F901" s="26">
        <v>13</v>
      </c>
      <c r="G901" s="148">
        <f t="shared" si="71"/>
        <v>5.078125</v>
      </c>
      <c r="H901" s="26">
        <v>1</v>
      </c>
      <c r="I901" s="148">
        <f t="shared" si="72"/>
        <v>7.6923076923076925</v>
      </c>
      <c r="J901" s="26"/>
      <c r="K901" s="26"/>
      <c r="L901" s="26"/>
      <c r="M901" s="26"/>
      <c r="N901" s="26"/>
    </row>
    <row r="902" spans="1:14" ht="18.75" customHeight="1">
      <c r="A902" s="26">
        <v>11</v>
      </c>
      <c r="B902" s="27" t="s">
        <v>343</v>
      </c>
      <c r="C902" s="26">
        <v>170</v>
      </c>
      <c r="D902" s="26">
        <v>11</v>
      </c>
      <c r="E902" s="148">
        <f t="shared" si="70"/>
        <v>6.470588235294119</v>
      </c>
      <c r="F902" s="26">
        <v>9</v>
      </c>
      <c r="G902" s="148">
        <f t="shared" si="71"/>
        <v>5.294117647058823</v>
      </c>
      <c r="H902" s="26">
        <v>0</v>
      </c>
      <c r="I902" s="148">
        <f t="shared" si="72"/>
        <v>0</v>
      </c>
      <c r="J902" s="26"/>
      <c r="K902" s="26"/>
      <c r="L902" s="26"/>
      <c r="M902" s="26"/>
      <c r="N902" s="26"/>
    </row>
    <row r="903" spans="1:14" ht="18.75" customHeight="1">
      <c r="A903" s="26">
        <v>12</v>
      </c>
      <c r="B903" s="27" t="s">
        <v>344</v>
      </c>
      <c r="C903" s="26">
        <v>227</v>
      </c>
      <c r="D903" s="26">
        <v>106</v>
      </c>
      <c r="E903" s="148">
        <f t="shared" si="70"/>
        <v>46.69603524229075</v>
      </c>
      <c r="F903" s="26">
        <v>10</v>
      </c>
      <c r="G903" s="148">
        <f t="shared" si="71"/>
        <v>4.405286343612335</v>
      </c>
      <c r="H903" s="26">
        <v>1</v>
      </c>
      <c r="I903" s="148">
        <f t="shared" si="72"/>
        <v>10</v>
      </c>
      <c r="J903" s="26"/>
      <c r="K903" s="26"/>
      <c r="L903" s="26"/>
      <c r="M903" s="26"/>
      <c r="N903" s="26"/>
    </row>
    <row r="904" spans="1:14" ht="18.75" customHeight="1">
      <c r="A904" s="26">
        <v>13</v>
      </c>
      <c r="B904" s="27" t="s">
        <v>345</v>
      </c>
      <c r="C904" s="26">
        <v>256</v>
      </c>
      <c r="D904" s="26">
        <v>202</v>
      </c>
      <c r="E904" s="148">
        <f t="shared" si="70"/>
        <v>78.90625</v>
      </c>
      <c r="F904" s="26">
        <v>11</v>
      </c>
      <c r="G904" s="148">
        <f t="shared" si="71"/>
        <v>4.296875</v>
      </c>
      <c r="H904" s="26">
        <v>8</v>
      </c>
      <c r="I904" s="148">
        <f t="shared" si="72"/>
        <v>72.72727272727273</v>
      </c>
      <c r="J904" s="26"/>
      <c r="K904" s="26"/>
      <c r="L904" s="26"/>
      <c r="M904" s="26"/>
      <c r="N904" s="26"/>
    </row>
    <row r="905" spans="1:14" ht="18.75" customHeight="1">
      <c r="A905" s="26">
        <v>14</v>
      </c>
      <c r="B905" s="27" t="s">
        <v>346</v>
      </c>
      <c r="C905" s="26">
        <v>125</v>
      </c>
      <c r="D905" s="26">
        <v>13</v>
      </c>
      <c r="E905" s="148">
        <f t="shared" si="70"/>
        <v>10.4</v>
      </c>
      <c r="F905" s="26">
        <v>4</v>
      </c>
      <c r="G905" s="148">
        <f t="shared" si="71"/>
        <v>3.2</v>
      </c>
      <c r="H905" s="26">
        <v>0</v>
      </c>
      <c r="I905" s="148">
        <f t="shared" si="72"/>
        <v>0</v>
      </c>
      <c r="J905" s="26"/>
      <c r="K905" s="26"/>
      <c r="L905" s="26"/>
      <c r="M905" s="26"/>
      <c r="N905" s="26"/>
    </row>
    <row r="906" spans="1:14" ht="18.75" customHeight="1">
      <c r="A906" s="25" t="s">
        <v>78</v>
      </c>
      <c r="B906" s="13" t="s">
        <v>273</v>
      </c>
      <c r="C906" s="25">
        <f>SUM(C907:C920)</f>
        <v>1726</v>
      </c>
      <c r="D906" s="25">
        <f>SUM(D907:D920)</f>
        <v>686</v>
      </c>
      <c r="E906" s="146">
        <f>(D906/C906)*100</f>
        <v>39.74507531865585</v>
      </c>
      <c r="F906" s="25">
        <v>102</v>
      </c>
      <c r="G906" s="146">
        <f>(F906/C906)*100</f>
        <v>5.909617612977984</v>
      </c>
      <c r="H906" s="25">
        <f>SUM(H907:H920)</f>
        <v>42</v>
      </c>
      <c r="I906" s="146">
        <f>(H906/F906)*100</f>
        <v>41.17647058823529</v>
      </c>
      <c r="J906" s="25"/>
      <c r="K906" s="25"/>
      <c r="L906" s="25"/>
      <c r="M906" s="25"/>
      <c r="N906" s="25" t="s">
        <v>21</v>
      </c>
    </row>
    <row r="907" spans="1:14" ht="18.75" customHeight="1">
      <c r="A907" s="26">
        <v>1</v>
      </c>
      <c r="B907" s="27" t="s">
        <v>347</v>
      </c>
      <c r="C907" s="26">
        <v>126</v>
      </c>
      <c r="D907" s="26">
        <v>34</v>
      </c>
      <c r="E907" s="148">
        <f aca="true" t="shared" si="73" ref="E907:E920">(D907/C907)*100</f>
        <v>26.984126984126984</v>
      </c>
      <c r="F907" s="26">
        <v>4</v>
      </c>
      <c r="G907" s="148">
        <f aca="true" t="shared" si="74" ref="G907:G920">(F907/C907)*100</f>
        <v>3.1746031746031744</v>
      </c>
      <c r="H907" s="26">
        <v>1</v>
      </c>
      <c r="I907" s="148">
        <f aca="true" t="shared" si="75" ref="I907:I920">(H907/F907)*100</f>
        <v>25</v>
      </c>
      <c r="J907" s="26"/>
      <c r="K907" s="26"/>
      <c r="L907" s="26"/>
      <c r="M907" s="26"/>
      <c r="N907" s="26"/>
    </row>
    <row r="908" spans="1:14" ht="18.75" customHeight="1">
      <c r="A908" s="26">
        <v>2</v>
      </c>
      <c r="B908" s="27" t="s">
        <v>348</v>
      </c>
      <c r="C908" s="26">
        <v>186</v>
      </c>
      <c r="D908" s="26">
        <v>50</v>
      </c>
      <c r="E908" s="148">
        <f t="shared" si="73"/>
        <v>26.881720430107524</v>
      </c>
      <c r="F908" s="26">
        <v>11</v>
      </c>
      <c r="G908" s="148">
        <f t="shared" si="74"/>
        <v>5.913978494623656</v>
      </c>
      <c r="H908" s="26">
        <v>5</v>
      </c>
      <c r="I908" s="148">
        <f t="shared" si="75"/>
        <v>45.45454545454545</v>
      </c>
      <c r="J908" s="26"/>
      <c r="K908" s="26"/>
      <c r="L908" s="26"/>
      <c r="M908" s="26"/>
      <c r="N908" s="26"/>
    </row>
    <row r="909" spans="1:14" ht="18.75" customHeight="1">
      <c r="A909" s="26">
        <v>3</v>
      </c>
      <c r="B909" s="27" t="s">
        <v>349</v>
      </c>
      <c r="C909" s="26">
        <v>185</v>
      </c>
      <c r="D909" s="26">
        <v>21</v>
      </c>
      <c r="E909" s="148">
        <f t="shared" si="73"/>
        <v>11.351351351351353</v>
      </c>
      <c r="F909" s="26">
        <v>11</v>
      </c>
      <c r="G909" s="148">
        <f t="shared" si="74"/>
        <v>5.9459459459459465</v>
      </c>
      <c r="H909" s="26">
        <v>4</v>
      </c>
      <c r="I909" s="148">
        <f t="shared" si="75"/>
        <v>36.36363636363637</v>
      </c>
      <c r="J909" s="26"/>
      <c r="K909" s="26"/>
      <c r="L909" s="26"/>
      <c r="M909" s="26"/>
      <c r="N909" s="26"/>
    </row>
    <row r="910" spans="1:14" ht="18.75" customHeight="1">
      <c r="A910" s="26">
        <v>4</v>
      </c>
      <c r="B910" s="27" t="s">
        <v>350</v>
      </c>
      <c r="C910" s="26">
        <v>98</v>
      </c>
      <c r="D910" s="26">
        <v>21</v>
      </c>
      <c r="E910" s="148">
        <f t="shared" si="73"/>
        <v>21.428571428571427</v>
      </c>
      <c r="F910" s="26">
        <v>4</v>
      </c>
      <c r="G910" s="148">
        <f t="shared" si="74"/>
        <v>4.081632653061225</v>
      </c>
      <c r="H910" s="26">
        <v>2</v>
      </c>
      <c r="I910" s="148">
        <f t="shared" si="75"/>
        <v>50</v>
      </c>
      <c r="J910" s="26"/>
      <c r="K910" s="26"/>
      <c r="L910" s="26"/>
      <c r="M910" s="26"/>
      <c r="N910" s="26"/>
    </row>
    <row r="911" spans="1:14" ht="18.75" customHeight="1">
      <c r="A911" s="26">
        <v>5</v>
      </c>
      <c r="B911" s="27" t="s">
        <v>351</v>
      </c>
      <c r="C911" s="26">
        <v>116</v>
      </c>
      <c r="D911" s="26">
        <v>8</v>
      </c>
      <c r="E911" s="148">
        <f t="shared" si="73"/>
        <v>6.896551724137931</v>
      </c>
      <c r="F911" s="26">
        <v>7</v>
      </c>
      <c r="G911" s="148">
        <f t="shared" si="74"/>
        <v>6.0344827586206895</v>
      </c>
      <c r="H911" s="26">
        <v>0</v>
      </c>
      <c r="I911" s="148">
        <f t="shared" si="75"/>
        <v>0</v>
      </c>
      <c r="J911" s="26"/>
      <c r="K911" s="26"/>
      <c r="L911" s="26"/>
      <c r="M911" s="26"/>
      <c r="N911" s="26"/>
    </row>
    <row r="912" spans="1:14" ht="18.75" customHeight="1">
      <c r="A912" s="26">
        <v>6</v>
      </c>
      <c r="B912" s="27" t="s">
        <v>352</v>
      </c>
      <c r="C912" s="26">
        <v>106</v>
      </c>
      <c r="D912" s="26">
        <v>54</v>
      </c>
      <c r="E912" s="148">
        <f t="shared" si="73"/>
        <v>50.943396226415096</v>
      </c>
      <c r="F912" s="26">
        <v>7</v>
      </c>
      <c r="G912" s="148">
        <f t="shared" si="74"/>
        <v>6.60377358490566</v>
      </c>
      <c r="H912" s="26">
        <v>5</v>
      </c>
      <c r="I912" s="148">
        <f t="shared" si="75"/>
        <v>71.42857142857143</v>
      </c>
      <c r="J912" s="26"/>
      <c r="K912" s="26"/>
      <c r="L912" s="26"/>
      <c r="M912" s="26"/>
      <c r="N912" s="26"/>
    </row>
    <row r="913" spans="1:14" ht="18.75" customHeight="1">
      <c r="A913" s="26">
        <v>7</v>
      </c>
      <c r="B913" s="27" t="s">
        <v>353</v>
      </c>
      <c r="C913" s="26">
        <v>113</v>
      </c>
      <c r="D913" s="26">
        <v>21</v>
      </c>
      <c r="E913" s="148">
        <f t="shared" si="73"/>
        <v>18.58407079646018</v>
      </c>
      <c r="F913" s="26">
        <v>6</v>
      </c>
      <c r="G913" s="148">
        <f t="shared" si="74"/>
        <v>5.3097345132743365</v>
      </c>
      <c r="H913" s="26">
        <v>2</v>
      </c>
      <c r="I913" s="148">
        <f t="shared" si="75"/>
        <v>33.33333333333333</v>
      </c>
      <c r="J913" s="26"/>
      <c r="K913" s="26"/>
      <c r="L913" s="26"/>
      <c r="M913" s="26"/>
      <c r="N913" s="26"/>
    </row>
    <row r="914" spans="1:14" ht="18.75" customHeight="1">
      <c r="A914" s="26">
        <v>8</v>
      </c>
      <c r="B914" s="27" t="s">
        <v>354</v>
      </c>
      <c r="C914" s="26">
        <v>88</v>
      </c>
      <c r="D914" s="26">
        <v>13</v>
      </c>
      <c r="E914" s="148">
        <f t="shared" si="73"/>
        <v>14.772727272727273</v>
      </c>
      <c r="F914" s="26">
        <v>6</v>
      </c>
      <c r="G914" s="148">
        <f t="shared" si="74"/>
        <v>6.8181818181818175</v>
      </c>
      <c r="H914" s="26">
        <v>5</v>
      </c>
      <c r="I914" s="148">
        <f t="shared" si="75"/>
        <v>83.33333333333334</v>
      </c>
      <c r="J914" s="26"/>
      <c r="K914" s="26"/>
      <c r="L914" s="26"/>
      <c r="M914" s="26"/>
      <c r="N914" s="26"/>
    </row>
    <row r="915" spans="1:14" ht="18.75" customHeight="1">
      <c r="A915" s="26">
        <v>9</v>
      </c>
      <c r="B915" s="27" t="s">
        <v>355</v>
      </c>
      <c r="C915" s="26">
        <v>118</v>
      </c>
      <c r="D915" s="26">
        <v>33</v>
      </c>
      <c r="E915" s="148">
        <f t="shared" si="73"/>
        <v>27.966101694915253</v>
      </c>
      <c r="F915" s="26">
        <v>7</v>
      </c>
      <c r="G915" s="148">
        <f t="shared" si="74"/>
        <v>5.932203389830509</v>
      </c>
      <c r="H915" s="26">
        <v>2</v>
      </c>
      <c r="I915" s="148">
        <f t="shared" si="75"/>
        <v>28.57142857142857</v>
      </c>
      <c r="J915" s="26"/>
      <c r="K915" s="26"/>
      <c r="L915" s="26"/>
      <c r="M915" s="26"/>
      <c r="N915" s="26"/>
    </row>
    <row r="916" spans="1:14" ht="18.75" customHeight="1">
      <c r="A916" s="26">
        <v>10</v>
      </c>
      <c r="B916" s="27" t="s">
        <v>356</v>
      </c>
      <c r="C916" s="26">
        <v>118</v>
      </c>
      <c r="D916" s="26">
        <v>32</v>
      </c>
      <c r="E916" s="148">
        <f t="shared" si="73"/>
        <v>27.11864406779661</v>
      </c>
      <c r="F916" s="26">
        <v>8</v>
      </c>
      <c r="G916" s="148">
        <f t="shared" si="74"/>
        <v>6.779661016949152</v>
      </c>
      <c r="H916" s="26">
        <v>3</v>
      </c>
      <c r="I916" s="148">
        <f t="shared" si="75"/>
        <v>37.5</v>
      </c>
      <c r="J916" s="26"/>
      <c r="K916" s="26"/>
      <c r="L916" s="26"/>
      <c r="M916" s="26"/>
      <c r="N916" s="26"/>
    </row>
    <row r="917" spans="1:14" ht="18.75" customHeight="1">
      <c r="A917" s="26">
        <v>11</v>
      </c>
      <c r="B917" s="27" t="s">
        <v>357</v>
      </c>
      <c r="C917" s="26">
        <v>136</v>
      </c>
      <c r="D917" s="26">
        <v>113</v>
      </c>
      <c r="E917" s="148">
        <f t="shared" si="73"/>
        <v>83.08823529411765</v>
      </c>
      <c r="F917" s="26">
        <v>9</v>
      </c>
      <c r="G917" s="148">
        <f t="shared" si="74"/>
        <v>6.61764705882353</v>
      </c>
      <c r="H917" s="26">
        <v>2</v>
      </c>
      <c r="I917" s="148">
        <f t="shared" si="75"/>
        <v>22.22222222222222</v>
      </c>
      <c r="J917" s="26"/>
      <c r="K917" s="26"/>
      <c r="L917" s="26"/>
      <c r="M917" s="26"/>
      <c r="N917" s="26"/>
    </row>
    <row r="918" spans="1:14" ht="18.75" customHeight="1">
      <c r="A918" s="26">
        <v>12</v>
      </c>
      <c r="B918" s="27" t="s">
        <v>358</v>
      </c>
      <c r="C918" s="26">
        <v>105</v>
      </c>
      <c r="D918" s="26">
        <v>102</v>
      </c>
      <c r="E918" s="148">
        <f t="shared" si="73"/>
        <v>97.14285714285714</v>
      </c>
      <c r="F918" s="26">
        <v>7</v>
      </c>
      <c r="G918" s="148">
        <f t="shared" si="74"/>
        <v>6.666666666666667</v>
      </c>
      <c r="H918" s="26">
        <v>4</v>
      </c>
      <c r="I918" s="148">
        <f t="shared" si="75"/>
        <v>57.14285714285714</v>
      </c>
      <c r="J918" s="26"/>
      <c r="K918" s="26"/>
      <c r="L918" s="26"/>
      <c r="M918" s="26"/>
      <c r="N918" s="26"/>
    </row>
    <row r="919" spans="1:14" ht="18.75" customHeight="1">
      <c r="A919" s="26">
        <v>13</v>
      </c>
      <c r="B919" s="27" t="s">
        <v>359</v>
      </c>
      <c r="C919" s="26">
        <v>145</v>
      </c>
      <c r="D919" s="26">
        <v>140</v>
      </c>
      <c r="E919" s="148">
        <f t="shared" si="73"/>
        <v>96.55172413793103</v>
      </c>
      <c r="F919" s="26">
        <v>9</v>
      </c>
      <c r="G919" s="148">
        <f t="shared" si="74"/>
        <v>6.206896551724138</v>
      </c>
      <c r="H919" s="26">
        <v>3</v>
      </c>
      <c r="I919" s="148">
        <f t="shared" si="75"/>
        <v>33.33333333333333</v>
      </c>
      <c r="J919" s="26"/>
      <c r="K919" s="26"/>
      <c r="L919" s="26"/>
      <c r="M919" s="26"/>
      <c r="N919" s="26"/>
    </row>
    <row r="920" spans="1:14" ht="16.5">
      <c r="A920" s="26">
        <v>14</v>
      </c>
      <c r="B920" s="27" t="s">
        <v>360</v>
      </c>
      <c r="C920" s="26">
        <v>86</v>
      </c>
      <c r="D920" s="26">
        <v>44</v>
      </c>
      <c r="E920" s="148">
        <f t="shared" si="73"/>
        <v>51.162790697674424</v>
      </c>
      <c r="F920" s="26">
        <v>6</v>
      </c>
      <c r="G920" s="148">
        <f t="shared" si="74"/>
        <v>6.976744186046512</v>
      </c>
      <c r="H920" s="26">
        <v>4</v>
      </c>
      <c r="I920" s="148">
        <f t="shared" si="75"/>
        <v>66.66666666666666</v>
      </c>
      <c r="J920" s="26"/>
      <c r="K920" s="26"/>
      <c r="L920" s="26"/>
      <c r="M920" s="26"/>
      <c r="N920" s="26"/>
    </row>
    <row r="921" spans="1:14" ht="16.5">
      <c r="A921" s="25" t="s">
        <v>80</v>
      </c>
      <c r="B921" s="13" t="s">
        <v>274</v>
      </c>
      <c r="C921" s="25">
        <f>SUM(C922:C933)</f>
        <v>1837</v>
      </c>
      <c r="D921" s="25">
        <f>SUM(D922:D933)</f>
        <v>1105</v>
      </c>
      <c r="E921" s="146">
        <f>(D921/C921)*100</f>
        <v>60.152422427871535</v>
      </c>
      <c r="F921" s="25">
        <f>SUM(F922:F933)</f>
        <v>88</v>
      </c>
      <c r="G921" s="146">
        <f>(F921/C921)*100</f>
        <v>4.790419161676647</v>
      </c>
      <c r="H921" s="25">
        <f>SUM(H922:H933)</f>
        <v>41</v>
      </c>
      <c r="I921" s="146">
        <f>(H921/F921)*100</f>
        <v>46.590909090909086</v>
      </c>
      <c r="J921" s="25"/>
      <c r="K921" s="25"/>
      <c r="L921" s="25"/>
      <c r="M921" s="25"/>
      <c r="N921" s="25" t="s">
        <v>21</v>
      </c>
    </row>
    <row r="922" spans="1:14" ht="16.5">
      <c r="A922" s="26">
        <v>1</v>
      </c>
      <c r="B922" s="27" t="s">
        <v>361</v>
      </c>
      <c r="C922" s="26">
        <v>150</v>
      </c>
      <c r="D922" s="26">
        <v>122</v>
      </c>
      <c r="E922" s="148">
        <f aca="true" t="shared" si="76" ref="E922:E933">(D922/C922)*100</f>
        <v>81.33333333333333</v>
      </c>
      <c r="F922" s="26">
        <v>9</v>
      </c>
      <c r="G922" s="148">
        <f aca="true" t="shared" si="77" ref="G922:G933">(F922/C922)*100</f>
        <v>6</v>
      </c>
      <c r="H922" s="26">
        <v>8</v>
      </c>
      <c r="I922" s="148">
        <f aca="true" t="shared" si="78" ref="I922:I933">(H922/F922)*100</f>
        <v>88.88888888888889</v>
      </c>
      <c r="J922" s="26"/>
      <c r="K922" s="26"/>
      <c r="L922" s="26"/>
      <c r="M922" s="26"/>
      <c r="N922" s="26"/>
    </row>
    <row r="923" spans="1:14" ht="16.5">
      <c r="A923" s="26">
        <v>2</v>
      </c>
      <c r="B923" s="27" t="s">
        <v>362</v>
      </c>
      <c r="C923" s="26">
        <v>160</v>
      </c>
      <c r="D923" s="26">
        <v>142</v>
      </c>
      <c r="E923" s="148">
        <f t="shared" si="76"/>
        <v>88.75</v>
      </c>
      <c r="F923" s="26">
        <v>8</v>
      </c>
      <c r="G923" s="148">
        <f t="shared" si="77"/>
        <v>5</v>
      </c>
      <c r="H923" s="26">
        <v>7</v>
      </c>
      <c r="I923" s="148">
        <f t="shared" si="78"/>
        <v>87.5</v>
      </c>
      <c r="J923" s="26"/>
      <c r="K923" s="26"/>
      <c r="L923" s="26"/>
      <c r="M923" s="26"/>
      <c r="N923" s="26"/>
    </row>
    <row r="924" spans="1:14" ht="16.5">
      <c r="A924" s="26">
        <v>3</v>
      </c>
      <c r="B924" s="27" t="s">
        <v>363</v>
      </c>
      <c r="C924" s="26">
        <v>140</v>
      </c>
      <c r="D924" s="26">
        <v>80</v>
      </c>
      <c r="E924" s="148">
        <f t="shared" si="76"/>
        <v>57.14285714285714</v>
      </c>
      <c r="F924" s="26">
        <v>6</v>
      </c>
      <c r="G924" s="148">
        <f t="shared" si="77"/>
        <v>4.285714285714286</v>
      </c>
      <c r="H924" s="26">
        <v>1</v>
      </c>
      <c r="I924" s="148">
        <f t="shared" si="78"/>
        <v>16.666666666666664</v>
      </c>
      <c r="J924" s="26"/>
      <c r="K924" s="26"/>
      <c r="L924" s="26"/>
      <c r="M924" s="26"/>
      <c r="N924" s="26"/>
    </row>
    <row r="925" spans="1:14" ht="16.5">
      <c r="A925" s="26">
        <v>4</v>
      </c>
      <c r="B925" s="27" t="s">
        <v>364</v>
      </c>
      <c r="C925" s="26">
        <v>217</v>
      </c>
      <c r="D925" s="26">
        <v>115</v>
      </c>
      <c r="E925" s="148">
        <f t="shared" si="76"/>
        <v>52.995391705069125</v>
      </c>
      <c r="F925" s="26">
        <v>8</v>
      </c>
      <c r="G925" s="148">
        <f t="shared" si="77"/>
        <v>3.686635944700461</v>
      </c>
      <c r="H925" s="26">
        <v>2</v>
      </c>
      <c r="I925" s="148">
        <f t="shared" si="78"/>
        <v>25</v>
      </c>
      <c r="J925" s="26"/>
      <c r="K925" s="26"/>
      <c r="L925" s="26"/>
      <c r="M925" s="26"/>
      <c r="N925" s="26"/>
    </row>
    <row r="926" spans="1:14" ht="16.5">
      <c r="A926" s="26">
        <v>5</v>
      </c>
      <c r="B926" s="27" t="s">
        <v>365</v>
      </c>
      <c r="C926" s="26">
        <v>155</v>
      </c>
      <c r="D926" s="26">
        <v>75</v>
      </c>
      <c r="E926" s="148">
        <f t="shared" si="76"/>
        <v>48.38709677419355</v>
      </c>
      <c r="F926" s="26">
        <v>5</v>
      </c>
      <c r="G926" s="148">
        <f t="shared" si="77"/>
        <v>3.225806451612903</v>
      </c>
      <c r="H926" s="26">
        <v>2</v>
      </c>
      <c r="I926" s="148">
        <f t="shared" si="78"/>
        <v>40</v>
      </c>
      <c r="J926" s="26"/>
      <c r="K926" s="26"/>
      <c r="L926" s="26"/>
      <c r="M926" s="26"/>
      <c r="N926" s="26"/>
    </row>
    <row r="927" spans="1:14" ht="16.5">
      <c r="A927" s="26">
        <v>6</v>
      </c>
      <c r="B927" s="27" t="s">
        <v>366</v>
      </c>
      <c r="C927" s="26">
        <v>202</v>
      </c>
      <c r="D927" s="26">
        <v>100</v>
      </c>
      <c r="E927" s="148">
        <f t="shared" si="76"/>
        <v>49.504950495049506</v>
      </c>
      <c r="F927" s="26">
        <v>9</v>
      </c>
      <c r="G927" s="148">
        <f t="shared" si="77"/>
        <v>4.455445544554455</v>
      </c>
      <c r="H927" s="26">
        <v>4</v>
      </c>
      <c r="I927" s="148">
        <f t="shared" si="78"/>
        <v>44.44444444444444</v>
      </c>
      <c r="J927" s="26"/>
      <c r="K927" s="26"/>
      <c r="L927" s="26"/>
      <c r="M927" s="26"/>
      <c r="N927" s="26"/>
    </row>
    <row r="928" spans="1:14" ht="16.5">
      <c r="A928" s="26">
        <v>7</v>
      </c>
      <c r="B928" s="27" t="s">
        <v>367</v>
      </c>
      <c r="C928" s="26">
        <v>109</v>
      </c>
      <c r="D928" s="26">
        <v>32</v>
      </c>
      <c r="E928" s="148">
        <f t="shared" si="76"/>
        <v>29.357798165137616</v>
      </c>
      <c r="F928" s="26">
        <v>5</v>
      </c>
      <c r="G928" s="148">
        <f t="shared" si="77"/>
        <v>4.587155963302752</v>
      </c>
      <c r="H928" s="26">
        <v>0</v>
      </c>
      <c r="I928" s="148">
        <f t="shared" si="78"/>
        <v>0</v>
      </c>
      <c r="J928" s="26"/>
      <c r="K928" s="26"/>
      <c r="L928" s="26"/>
      <c r="M928" s="26"/>
      <c r="N928" s="26"/>
    </row>
    <row r="929" spans="1:14" ht="16.5">
      <c r="A929" s="26">
        <v>8</v>
      </c>
      <c r="B929" s="27" t="s">
        <v>368</v>
      </c>
      <c r="C929" s="26">
        <v>142</v>
      </c>
      <c r="D929" s="26">
        <v>84</v>
      </c>
      <c r="E929" s="148">
        <f t="shared" si="76"/>
        <v>59.154929577464785</v>
      </c>
      <c r="F929" s="26">
        <v>5</v>
      </c>
      <c r="G929" s="148">
        <f t="shared" si="77"/>
        <v>3.5211267605633805</v>
      </c>
      <c r="H929" s="26">
        <v>4</v>
      </c>
      <c r="I929" s="148">
        <f t="shared" si="78"/>
        <v>80</v>
      </c>
      <c r="J929" s="26"/>
      <c r="K929" s="26"/>
      <c r="L929" s="26"/>
      <c r="M929" s="26"/>
      <c r="N929" s="26"/>
    </row>
    <row r="930" spans="1:14" ht="16.5">
      <c r="A930" s="26">
        <v>9</v>
      </c>
      <c r="B930" s="27" t="s">
        <v>369</v>
      </c>
      <c r="C930" s="26">
        <v>173</v>
      </c>
      <c r="D930" s="26">
        <v>84</v>
      </c>
      <c r="E930" s="148">
        <f t="shared" si="76"/>
        <v>48.554913294797686</v>
      </c>
      <c r="F930" s="26">
        <v>8</v>
      </c>
      <c r="G930" s="148">
        <f t="shared" si="77"/>
        <v>4.624277456647398</v>
      </c>
      <c r="H930" s="26">
        <v>3</v>
      </c>
      <c r="I930" s="148">
        <f t="shared" si="78"/>
        <v>37.5</v>
      </c>
      <c r="J930" s="26"/>
      <c r="K930" s="26"/>
      <c r="L930" s="26"/>
      <c r="M930" s="26"/>
      <c r="N930" s="26"/>
    </row>
    <row r="931" spans="1:14" ht="16.5">
      <c r="A931" s="26">
        <v>10</v>
      </c>
      <c r="B931" s="27" t="s">
        <v>370</v>
      </c>
      <c r="C931" s="26">
        <v>155</v>
      </c>
      <c r="D931" s="26">
        <v>108</v>
      </c>
      <c r="E931" s="148">
        <f t="shared" si="76"/>
        <v>69.6774193548387</v>
      </c>
      <c r="F931" s="26">
        <v>10</v>
      </c>
      <c r="G931" s="148">
        <f t="shared" si="77"/>
        <v>6.451612903225806</v>
      </c>
      <c r="H931" s="26">
        <v>1</v>
      </c>
      <c r="I931" s="148">
        <f t="shared" si="78"/>
        <v>10</v>
      </c>
      <c r="J931" s="26"/>
      <c r="K931" s="26"/>
      <c r="L931" s="26"/>
      <c r="M931" s="26"/>
      <c r="N931" s="26"/>
    </row>
    <row r="932" spans="1:14" ht="16.5">
      <c r="A932" s="26">
        <v>11</v>
      </c>
      <c r="B932" s="27" t="s">
        <v>371</v>
      </c>
      <c r="C932" s="26">
        <v>85</v>
      </c>
      <c r="D932" s="26">
        <v>54</v>
      </c>
      <c r="E932" s="148">
        <f t="shared" si="76"/>
        <v>63.52941176470588</v>
      </c>
      <c r="F932" s="26">
        <v>4</v>
      </c>
      <c r="G932" s="148">
        <f t="shared" si="77"/>
        <v>4.705882352941177</v>
      </c>
      <c r="H932" s="26">
        <v>0</v>
      </c>
      <c r="I932" s="148">
        <f t="shared" si="78"/>
        <v>0</v>
      </c>
      <c r="J932" s="26"/>
      <c r="K932" s="26"/>
      <c r="L932" s="26"/>
      <c r="M932" s="26"/>
      <c r="N932" s="26"/>
    </row>
    <row r="933" spans="1:14" ht="16.5">
      <c r="A933" s="26">
        <v>12</v>
      </c>
      <c r="B933" s="27" t="s">
        <v>372</v>
      </c>
      <c r="C933" s="26">
        <v>149</v>
      </c>
      <c r="D933" s="26">
        <v>109</v>
      </c>
      <c r="E933" s="148">
        <f t="shared" si="76"/>
        <v>73.15436241610739</v>
      </c>
      <c r="F933" s="26">
        <v>11</v>
      </c>
      <c r="G933" s="148">
        <f t="shared" si="77"/>
        <v>7.38255033557047</v>
      </c>
      <c r="H933" s="26">
        <v>9</v>
      </c>
      <c r="I933" s="148">
        <f t="shared" si="78"/>
        <v>81.81818181818183</v>
      </c>
      <c r="J933" s="26"/>
      <c r="K933" s="26"/>
      <c r="L933" s="26"/>
      <c r="M933" s="26"/>
      <c r="N933" s="26"/>
    </row>
    <row r="934" spans="1:14" ht="16.5">
      <c r="A934" s="25" t="s">
        <v>22</v>
      </c>
      <c r="B934" s="13" t="s">
        <v>275</v>
      </c>
      <c r="C934" s="25">
        <f>SUM(C935:C940)</f>
        <v>1147</v>
      </c>
      <c r="D934" s="25">
        <f>SUM(D935:D940)</f>
        <v>543</v>
      </c>
      <c r="E934" s="146">
        <f>(D934/C934)*100</f>
        <v>47.34088927637315</v>
      </c>
      <c r="F934" s="25">
        <f>SUM(F935:F940)</f>
        <v>74</v>
      </c>
      <c r="G934" s="146">
        <f>(F934/C934)*100</f>
        <v>6.451612903225806</v>
      </c>
      <c r="H934" s="25">
        <f>SUM(H935:H940)</f>
        <v>35</v>
      </c>
      <c r="I934" s="146">
        <f>(H934/F934)*100</f>
        <v>47.2972972972973</v>
      </c>
      <c r="J934" s="25"/>
      <c r="K934" s="25"/>
      <c r="L934" s="25"/>
      <c r="M934" s="25"/>
      <c r="N934" s="25" t="s">
        <v>21</v>
      </c>
    </row>
    <row r="935" spans="1:14" ht="16.5">
      <c r="A935" s="26">
        <v>1</v>
      </c>
      <c r="B935" s="27" t="s">
        <v>373</v>
      </c>
      <c r="C935" s="26">
        <v>166</v>
      </c>
      <c r="D935" s="26">
        <v>0</v>
      </c>
      <c r="E935" s="148">
        <f aca="true" t="shared" si="79" ref="E935:E940">(D935/C935)*100</f>
        <v>0</v>
      </c>
      <c r="F935" s="26">
        <v>9</v>
      </c>
      <c r="G935" s="148">
        <f aca="true" t="shared" si="80" ref="G935:G940">(F935/C935)*100</f>
        <v>5.421686746987952</v>
      </c>
      <c r="H935" s="26">
        <v>0</v>
      </c>
      <c r="I935" s="148">
        <f aca="true" t="shared" si="81" ref="I935:I940">(H935/F935)*100</f>
        <v>0</v>
      </c>
      <c r="J935" s="26"/>
      <c r="K935" s="26"/>
      <c r="L935" s="26"/>
      <c r="M935" s="26"/>
      <c r="N935" s="26"/>
    </row>
    <row r="936" spans="1:14" ht="16.5">
      <c r="A936" s="26">
        <v>2</v>
      </c>
      <c r="B936" s="27" t="s">
        <v>374</v>
      </c>
      <c r="C936" s="26">
        <v>201</v>
      </c>
      <c r="D936" s="26">
        <v>49</v>
      </c>
      <c r="E936" s="148">
        <f t="shared" si="79"/>
        <v>24.378109452736318</v>
      </c>
      <c r="F936" s="26">
        <v>13</v>
      </c>
      <c r="G936" s="148">
        <f t="shared" si="80"/>
        <v>6.467661691542288</v>
      </c>
      <c r="H936" s="26">
        <v>4</v>
      </c>
      <c r="I936" s="148">
        <f t="shared" si="81"/>
        <v>30.76923076923077</v>
      </c>
      <c r="J936" s="26"/>
      <c r="K936" s="26"/>
      <c r="L936" s="26"/>
      <c r="M936" s="26"/>
      <c r="N936" s="26"/>
    </row>
    <row r="937" spans="1:14" ht="16.5">
      <c r="A937" s="26">
        <v>3</v>
      </c>
      <c r="B937" s="27" t="s">
        <v>375</v>
      </c>
      <c r="C937" s="26">
        <v>123</v>
      </c>
      <c r="D937" s="26">
        <v>41</v>
      </c>
      <c r="E937" s="148">
        <f t="shared" si="79"/>
        <v>33.33333333333333</v>
      </c>
      <c r="F937" s="26">
        <v>6</v>
      </c>
      <c r="G937" s="148">
        <f t="shared" si="80"/>
        <v>4.878048780487805</v>
      </c>
      <c r="H937" s="26">
        <v>1</v>
      </c>
      <c r="I937" s="148">
        <f t="shared" si="81"/>
        <v>16.666666666666664</v>
      </c>
      <c r="J937" s="26"/>
      <c r="K937" s="26"/>
      <c r="L937" s="26"/>
      <c r="M937" s="26"/>
      <c r="N937" s="26"/>
    </row>
    <row r="938" spans="1:14" ht="16.5">
      <c r="A938" s="26">
        <v>4</v>
      </c>
      <c r="B938" s="27" t="s">
        <v>376</v>
      </c>
      <c r="C938" s="26">
        <v>280</v>
      </c>
      <c r="D938" s="26">
        <v>154</v>
      </c>
      <c r="E938" s="148">
        <f t="shared" si="79"/>
        <v>55.00000000000001</v>
      </c>
      <c r="F938" s="26">
        <v>19</v>
      </c>
      <c r="G938" s="148">
        <f t="shared" si="80"/>
        <v>6.785714285714286</v>
      </c>
      <c r="H938" s="26">
        <v>13</v>
      </c>
      <c r="I938" s="148">
        <f t="shared" si="81"/>
        <v>68.42105263157895</v>
      </c>
      <c r="J938" s="26"/>
      <c r="K938" s="26"/>
      <c r="L938" s="26"/>
      <c r="M938" s="26"/>
      <c r="N938" s="26"/>
    </row>
    <row r="939" spans="1:14" ht="16.5">
      <c r="A939" s="26">
        <v>5</v>
      </c>
      <c r="B939" s="27" t="s">
        <v>377</v>
      </c>
      <c r="C939" s="26">
        <v>151</v>
      </c>
      <c r="D939" s="26">
        <v>104</v>
      </c>
      <c r="E939" s="148">
        <f t="shared" si="79"/>
        <v>68.87417218543047</v>
      </c>
      <c r="F939" s="26">
        <v>10</v>
      </c>
      <c r="G939" s="148">
        <f t="shared" si="80"/>
        <v>6.622516556291391</v>
      </c>
      <c r="H939" s="26">
        <v>6</v>
      </c>
      <c r="I939" s="148">
        <f t="shared" si="81"/>
        <v>60</v>
      </c>
      <c r="J939" s="26"/>
      <c r="K939" s="26"/>
      <c r="L939" s="26"/>
      <c r="M939" s="26"/>
      <c r="N939" s="26"/>
    </row>
    <row r="940" spans="1:14" ht="16.5">
      <c r="A940" s="26">
        <v>6</v>
      </c>
      <c r="B940" s="27" t="s">
        <v>378</v>
      </c>
      <c r="C940" s="26">
        <v>226</v>
      </c>
      <c r="D940" s="26">
        <v>195</v>
      </c>
      <c r="E940" s="148">
        <f t="shared" si="79"/>
        <v>86.28318584070797</v>
      </c>
      <c r="F940" s="26">
        <v>17</v>
      </c>
      <c r="G940" s="148">
        <f t="shared" si="80"/>
        <v>7.52212389380531</v>
      </c>
      <c r="H940" s="26">
        <v>11</v>
      </c>
      <c r="I940" s="148">
        <f t="shared" si="81"/>
        <v>64.70588235294117</v>
      </c>
      <c r="J940" s="26"/>
      <c r="K940" s="26"/>
      <c r="L940" s="26"/>
      <c r="M940" s="26"/>
      <c r="N940" s="26"/>
    </row>
    <row r="941" spans="1:14" ht="16.5">
      <c r="A941" s="25" t="s">
        <v>83</v>
      </c>
      <c r="B941" s="13" t="s">
        <v>39</v>
      </c>
      <c r="C941" s="25">
        <f>SUM(C942:C948)</f>
        <v>1134</v>
      </c>
      <c r="D941" s="25">
        <f>SUM(D942:D948)</f>
        <v>467</v>
      </c>
      <c r="E941" s="146">
        <f>(D941/C941)*100</f>
        <v>41.18165784832451</v>
      </c>
      <c r="F941" s="25">
        <f>SUM(F942:F948)</f>
        <v>68</v>
      </c>
      <c r="G941" s="146">
        <f>(F941/C941)*100</f>
        <v>5.996472663139329</v>
      </c>
      <c r="H941" s="25">
        <f>SUM(H942:H948)</f>
        <v>27</v>
      </c>
      <c r="I941" s="146">
        <f>(H941/F941)*100</f>
        <v>39.705882352941174</v>
      </c>
      <c r="J941" s="25"/>
      <c r="K941" s="25"/>
      <c r="L941" s="25"/>
      <c r="M941" s="25"/>
      <c r="N941" s="25" t="s">
        <v>21</v>
      </c>
    </row>
    <row r="942" spans="1:14" ht="16.5">
      <c r="A942" s="26">
        <v>1</v>
      </c>
      <c r="B942" s="27" t="s">
        <v>379</v>
      </c>
      <c r="C942" s="26">
        <v>138</v>
      </c>
      <c r="D942" s="26">
        <v>126</v>
      </c>
      <c r="E942" s="148">
        <f aca="true" t="shared" si="82" ref="E942:E948">(D942/C942)*100</f>
        <v>91.30434782608695</v>
      </c>
      <c r="F942" s="26">
        <v>11</v>
      </c>
      <c r="G942" s="148">
        <f aca="true" t="shared" si="83" ref="G942:G948">(F942/C942)*100</f>
        <v>7.971014492753622</v>
      </c>
      <c r="H942" s="26">
        <v>9</v>
      </c>
      <c r="I942" s="148">
        <f aca="true" t="shared" si="84" ref="I942:I948">(H942/F942)*100</f>
        <v>81.81818181818183</v>
      </c>
      <c r="J942" s="26"/>
      <c r="K942" s="26"/>
      <c r="L942" s="26"/>
      <c r="M942" s="26"/>
      <c r="N942" s="26"/>
    </row>
    <row r="943" spans="1:14" ht="16.5">
      <c r="A943" s="26">
        <v>2</v>
      </c>
      <c r="B943" s="27" t="s">
        <v>380</v>
      </c>
      <c r="C943" s="26">
        <v>122</v>
      </c>
      <c r="D943" s="26">
        <v>74</v>
      </c>
      <c r="E943" s="148">
        <f t="shared" si="82"/>
        <v>60.65573770491803</v>
      </c>
      <c r="F943" s="26">
        <v>9</v>
      </c>
      <c r="G943" s="148">
        <f t="shared" si="83"/>
        <v>7.377049180327869</v>
      </c>
      <c r="H943" s="26">
        <v>4</v>
      </c>
      <c r="I943" s="148">
        <f t="shared" si="84"/>
        <v>44.44444444444444</v>
      </c>
      <c r="J943" s="26"/>
      <c r="K943" s="26"/>
      <c r="L943" s="26"/>
      <c r="M943" s="26"/>
      <c r="N943" s="26"/>
    </row>
    <row r="944" spans="1:14" ht="18" customHeight="1">
      <c r="A944" s="26">
        <v>3</v>
      </c>
      <c r="B944" s="27" t="s">
        <v>381</v>
      </c>
      <c r="C944" s="26">
        <v>177</v>
      </c>
      <c r="D944" s="26">
        <v>27</v>
      </c>
      <c r="E944" s="148">
        <f t="shared" si="82"/>
        <v>15.254237288135593</v>
      </c>
      <c r="F944" s="26">
        <v>9</v>
      </c>
      <c r="G944" s="148">
        <f t="shared" si="83"/>
        <v>5.084745762711865</v>
      </c>
      <c r="H944" s="26">
        <v>2</v>
      </c>
      <c r="I944" s="148">
        <f t="shared" si="84"/>
        <v>22.22222222222222</v>
      </c>
      <c r="J944" s="26"/>
      <c r="K944" s="26"/>
      <c r="L944" s="26"/>
      <c r="M944" s="26"/>
      <c r="N944" s="26"/>
    </row>
    <row r="945" spans="1:14" ht="18" customHeight="1">
      <c r="A945" s="26">
        <v>4</v>
      </c>
      <c r="B945" s="27" t="s">
        <v>382</v>
      </c>
      <c r="C945" s="26">
        <v>148</v>
      </c>
      <c r="D945" s="26">
        <v>47</v>
      </c>
      <c r="E945" s="148">
        <f t="shared" si="82"/>
        <v>31.756756756756754</v>
      </c>
      <c r="F945" s="26">
        <v>8</v>
      </c>
      <c r="G945" s="148">
        <f t="shared" si="83"/>
        <v>5.405405405405405</v>
      </c>
      <c r="H945" s="26">
        <v>3</v>
      </c>
      <c r="I945" s="148">
        <f t="shared" si="84"/>
        <v>37.5</v>
      </c>
      <c r="J945" s="26"/>
      <c r="K945" s="26"/>
      <c r="L945" s="26"/>
      <c r="M945" s="26"/>
      <c r="N945" s="26"/>
    </row>
    <row r="946" spans="1:14" ht="17.25" customHeight="1">
      <c r="A946" s="26">
        <v>5</v>
      </c>
      <c r="B946" s="27" t="s">
        <v>383</v>
      </c>
      <c r="C946" s="26">
        <v>182</v>
      </c>
      <c r="D946" s="26">
        <v>74</v>
      </c>
      <c r="E946" s="148">
        <f t="shared" si="82"/>
        <v>40.65934065934066</v>
      </c>
      <c r="F946" s="26">
        <v>12</v>
      </c>
      <c r="G946" s="148">
        <f t="shared" si="83"/>
        <v>6.593406593406594</v>
      </c>
      <c r="H946" s="26">
        <v>5</v>
      </c>
      <c r="I946" s="148">
        <f t="shared" si="84"/>
        <v>41.66666666666667</v>
      </c>
      <c r="J946" s="26"/>
      <c r="K946" s="26"/>
      <c r="L946" s="26"/>
      <c r="M946" s="26"/>
      <c r="N946" s="26"/>
    </row>
    <row r="947" spans="1:14" ht="17.25" customHeight="1">
      <c r="A947" s="26">
        <v>6</v>
      </c>
      <c r="B947" s="27" t="s">
        <v>384</v>
      </c>
      <c r="C947" s="26">
        <v>146</v>
      </c>
      <c r="D947" s="26">
        <v>58</v>
      </c>
      <c r="E947" s="148">
        <f t="shared" si="82"/>
        <v>39.726027397260275</v>
      </c>
      <c r="F947" s="26">
        <v>7</v>
      </c>
      <c r="G947" s="148">
        <f t="shared" si="83"/>
        <v>4.794520547945205</v>
      </c>
      <c r="H947" s="26">
        <v>2</v>
      </c>
      <c r="I947" s="148">
        <f t="shared" si="84"/>
        <v>28.57142857142857</v>
      </c>
      <c r="J947" s="26"/>
      <c r="K947" s="26"/>
      <c r="L947" s="26"/>
      <c r="M947" s="26"/>
      <c r="N947" s="26"/>
    </row>
    <row r="948" spans="1:14" ht="17.25" customHeight="1">
      <c r="A948" s="26">
        <v>7</v>
      </c>
      <c r="B948" s="27" t="s">
        <v>385</v>
      </c>
      <c r="C948" s="26">
        <v>221</v>
      </c>
      <c r="D948" s="26">
        <v>61</v>
      </c>
      <c r="E948" s="148">
        <f t="shared" si="82"/>
        <v>27.601809954751133</v>
      </c>
      <c r="F948" s="26">
        <v>12</v>
      </c>
      <c r="G948" s="148">
        <f t="shared" si="83"/>
        <v>5.429864253393665</v>
      </c>
      <c r="H948" s="26">
        <v>2</v>
      </c>
      <c r="I948" s="148">
        <f t="shared" si="84"/>
        <v>16.666666666666664</v>
      </c>
      <c r="J948" s="26"/>
      <c r="K948" s="26"/>
      <c r="L948" s="26"/>
      <c r="M948" s="26"/>
      <c r="N948" s="26"/>
    </row>
    <row r="949" spans="1:14" ht="17.25" customHeight="1">
      <c r="A949" s="25" t="s">
        <v>86</v>
      </c>
      <c r="B949" s="13" t="s">
        <v>276</v>
      </c>
      <c r="C949" s="25">
        <f>SUM(C950:C959)</f>
        <v>1179</v>
      </c>
      <c r="D949" s="25">
        <f>SUM(D950:D959)</f>
        <v>862</v>
      </c>
      <c r="E949" s="146">
        <f>(D949/C949)*100</f>
        <v>73.1128074639525</v>
      </c>
      <c r="F949" s="25">
        <f>SUM(F950:F959)</f>
        <v>108</v>
      </c>
      <c r="G949" s="146">
        <f>(F949/C949)*100</f>
        <v>9.16030534351145</v>
      </c>
      <c r="H949" s="25">
        <f>SUM(H950:H959)</f>
        <v>76</v>
      </c>
      <c r="I949" s="148">
        <f>(H949/F949)*100</f>
        <v>70.37037037037037</v>
      </c>
      <c r="J949" s="25"/>
      <c r="K949" s="25"/>
      <c r="L949" s="25"/>
      <c r="M949" s="25"/>
      <c r="N949" s="25" t="s">
        <v>21</v>
      </c>
    </row>
    <row r="950" spans="1:14" ht="17.25" customHeight="1">
      <c r="A950" s="26">
        <v>1</v>
      </c>
      <c r="B950" s="27" t="s">
        <v>386</v>
      </c>
      <c r="C950" s="26">
        <v>139</v>
      </c>
      <c r="D950" s="26">
        <v>122</v>
      </c>
      <c r="E950" s="148">
        <f aca="true" t="shared" si="85" ref="E950:E959">(D950/C950)*100</f>
        <v>87.76978417266187</v>
      </c>
      <c r="F950" s="26">
        <v>15</v>
      </c>
      <c r="G950" s="148">
        <f aca="true" t="shared" si="86" ref="G950:G959">(F950/C950)*100</f>
        <v>10.79136690647482</v>
      </c>
      <c r="H950" s="26">
        <v>12</v>
      </c>
      <c r="I950" s="148">
        <f aca="true" t="shared" si="87" ref="I950:I959">(H950/F950)*100</f>
        <v>80</v>
      </c>
      <c r="J950" s="26"/>
      <c r="K950" s="26"/>
      <c r="L950" s="26"/>
      <c r="M950" s="26"/>
      <c r="N950" s="26"/>
    </row>
    <row r="951" spans="1:14" ht="17.25" customHeight="1">
      <c r="A951" s="26">
        <v>2</v>
      </c>
      <c r="B951" s="27" t="s">
        <v>387</v>
      </c>
      <c r="C951" s="26">
        <v>89</v>
      </c>
      <c r="D951" s="26">
        <v>80</v>
      </c>
      <c r="E951" s="148">
        <f t="shared" si="85"/>
        <v>89.8876404494382</v>
      </c>
      <c r="F951" s="26">
        <v>9</v>
      </c>
      <c r="G951" s="148">
        <f t="shared" si="86"/>
        <v>10.112359550561797</v>
      </c>
      <c r="H951" s="26">
        <v>9</v>
      </c>
      <c r="I951" s="148">
        <f t="shared" si="87"/>
        <v>100</v>
      </c>
      <c r="J951" s="26"/>
      <c r="K951" s="26"/>
      <c r="L951" s="26"/>
      <c r="M951" s="26"/>
      <c r="N951" s="26"/>
    </row>
    <row r="952" spans="1:14" ht="17.25" customHeight="1">
      <c r="A952" s="26">
        <v>3</v>
      </c>
      <c r="B952" s="27" t="s">
        <v>388</v>
      </c>
      <c r="C952" s="26">
        <v>126</v>
      </c>
      <c r="D952" s="26">
        <v>110</v>
      </c>
      <c r="E952" s="148">
        <f t="shared" si="85"/>
        <v>87.3015873015873</v>
      </c>
      <c r="F952" s="26">
        <v>11</v>
      </c>
      <c r="G952" s="148">
        <f t="shared" si="86"/>
        <v>8.73015873015873</v>
      </c>
      <c r="H952" s="26">
        <v>11</v>
      </c>
      <c r="I952" s="148">
        <f t="shared" si="87"/>
        <v>100</v>
      </c>
      <c r="J952" s="26"/>
      <c r="K952" s="26"/>
      <c r="L952" s="26"/>
      <c r="M952" s="26"/>
      <c r="N952" s="26"/>
    </row>
    <row r="953" spans="1:14" ht="17.25" customHeight="1">
      <c r="A953" s="26">
        <v>4</v>
      </c>
      <c r="B953" s="27" t="s">
        <v>389</v>
      </c>
      <c r="C953" s="26">
        <v>92</v>
      </c>
      <c r="D953" s="26">
        <v>82</v>
      </c>
      <c r="E953" s="148">
        <f t="shared" si="85"/>
        <v>89.13043478260869</v>
      </c>
      <c r="F953" s="26">
        <v>8</v>
      </c>
      <c r="G953" s="148">
        <f t="shared" si="86"/>
        <v>8.695652173913043</v>
      </c>
      <c r="H953" s="26">
        <v>8</v>
      </c>
      <c r="I953" s="148">
        <f t="shared" si="87"/>
        <v>100</v>
      </c>
      <c r="J953" s="26"/>
      <c r="K953" s="26"/>
      <c r="L953" s="26"/>
      <c r="M953" s="26"/>
      <c r="N953" s="26"/>
    </row>
    <row r="954" spans="1:14" ht="17.25" customHeight="1">
      <c r="A954" s="26">
        <v>5</v>
      </c>
      <c r="B954" s="27" t="s">
        <v>390</v>
      </c>
      <c r="C954" s="26">
        <v>164</v>
      </c>
      <c r="D954" s="26">
        <v>68</v>
      </c>
      <c r="E954" s="148">
        <f t="shared" si="85"/>
        <v>41.46341463414634</v>
      </c>
      <c r="F954" s="26">
        <v>14</v>
      </c>
      <c r="G954" s="148">
        <f t="shared" si="86"/>
        <v>8.536585365853659</v>
      </c>
      <c r="H954" s="26">
        <v>1</v>
      </c>
      <c r="I954" s="148">
        <f t="shared" si="87"/>
        <v>7.142857142857142</v>
      </c>
      <c r="J954" s="26"/>
      <c r="K954" s="26"/>
      <c r="L954" s="26"/>
      <c r="M954" s="26"/>
      <c r="N954" s="26"/>
    </row>
    <row r="955" spans="1:14" ht="17.25" customHeight="1">
      <c r="A955" s="26">
        <v>6</v>
      </c>
      <c r="B955" s="27" t="s">
        <v>391</v>
      </c>
      <c r="C955" s="26">
        <v>117</v>
      </c>
      <c r="D955" s="26">
        <v>55</v>
      </c>
      <c r="E955" s="148">
        <f t="shared" si="85"/>
        <v>47.008547008547005</v>
      </c>
      <c r="F955" s="26">
        <v>10</v>
      </c>
      <c r="G955" s="148">
        <f t="shared" si="86"/>
        <v>8.547008547008547</v>
      </c>
      <c r="H955" s="26">
        <v>6</v>
      </c>
      <c r="I955" s="148">
        <f t="shared" si="87"/>
        <v>60</v>
      </c>
      <c r="J955" s="26"/>
      <c r="K955" s="26"/>
      <c r="L955" s="26"/>
      <c r="M955" s="26"/>
      <c r="N955" s="26"/>
    </row>
    <row r="956" spans="1:14" ht="17.25" customHeight="1">
      <c r="A956" s="26">
        <v>7</v>
      </c>
      <c r="B956" s="27" t="s">
        <v>392</v>
      </c>
      <c r="C956" s="26">
        <v>76</v>
      </c>
      <c r="D956" s="26">
        <v>32</v>
      </c>
      <c r="E956" s="148">
        <f t="shared" si="85"/>
        <v>42.10526315789473</v>
      </c>
      <c r="F956" s="26">
        <v>7</v>
      </c>
      <c r="G956" s="148">
        <f t="shared" si="86"/>
        <v>9.210526315789473</v>
      </c>
      <c r="H956" s="26">
        <v>2</v>
      </c>
      <c r="I956" s="148">
        <f t="shared" si="87"/>
        <v>28.57142857142857</v>
      </c>
      <c r="J956" s="26"/>
      <c r="K956" s="26"/>
      <c r="L956" s="26"/>
      <c r="M956" s="26"/>
      <c r="N956" s="26"/>
    </row>
    <row r="957" spans="1:14" ht="17.25" customHeight="1">
      <c r="A957" s="26">
        <v>8</v>
      </c>
      <c r="B957" s="27" t="s">
        <v>393</v>
      </c>
      <c r="C957" s="26">
        <v>80</v>
      </c>
      <c r="D957" s="26">
        <v>56</v>
      </c>
      <c r="E957" s="148">
        <f t="shared" si="85"/>
        <v>70</v>
      </c>
      <c r="F957" s="26">
        <v>7</v>
      </c>
      <c r="G957" s="148">
        <f t="shared" si="86"/>
        <v>8.75</v>
      </c>
      <c r="H957" s="26">
        <v>2</v>
      </c>
      <c r="I957" s="148">
        <f t="shared" si="87"/>
        <v>28.57142857142857</v>
      </c>
      <c r="J957" s="26"/>
      <c r="K957" s="26"/>
      <c r="L957" s="26"/>
      <c r="M957" s="26"/>
      <c r="N957" s="26"/>
    </row>
    <row r="958" spans="1:14" ht="17.25" customHeight="1">
      <c r="A958" s="26">
        <v>9</v>
      </c>
      <c r="B958" s="27" t="s">
        <v>394</v>
      </c>
      <c r="C958" s="26">
        <v>154</v>
      </c>
      <c r="D958" s="26">
        <v>136</v>
      </c>
      <c r="E958" s="148">
        <f t="shared" si="85"/>
        <v>88.31168831168831</v>
      </c>
      <c r="F958" s="26">
        <v>13</v>
      </c>
      <c r="G958" s="148">
        <f t="shared" si="86"/>
        <v>8.441558441558442</v>
      </c>
      <c r="H958" s="26">
        <v>12</v>
      </c>
      <c r="I958" s="148">
        <f t="shared" si="87"/>
        <v>92.3076923076923</v>
      </c>
      <c r="J958" s="26"/>
      <c r="K958" s="26"/>
      <c r="L958" s="26"/>
      <c r="M958" s="26"/>
      <c r="N958" s="26"/>
    </row>
    <row r="959" spans="1:14" ht="17.25" customHeight="1">
      <c r="A959" s="26">
        <v>10</v>
      </c>
      <c r="B959" s="27" t="s">
        <v>395</v>
      </c>
      <c r="C959" s="26">
        <v>142</v>
      </c>
      <c r="D959" s="26">
        <v>121</v>
      </c>
      <c r="E959" s="148">
        <f t="shared" si="85"/>
        <v>85.2112676056338</v>
      </c>
      <c r="F959" s="26">
        <v>14</v>
      </c>
      <c r="G959" s="148">
        <f t="shared" si="86"/>
        <v>9.859154929577464</v>
      </c>
      <c r="H959" s="26">
        <v>13</v>
      </c>
      <c r="I959" s="148">
        <f t="shared" si="87"/>
        <v>92.85714285714286</v>
      </c>
      <c r="J959" s="26"/>
      <c r="K959" s="26"/>
      <c r="L959" s="26"/>
      <c r="M959" s="26"/>
      <c r="N959" s="26"/>
    </row>
    <row r="960" spans="1:14" ht="17.25" customHeight="1">
      <c r="A960" s="25" t="s">
        <v>87</v>
      </c>
      <c r="B960" s="13" t="s">
        <v>277</v>
      </c>
      <c r="C960" s="25">
        <f>SUM(C961:C970)</f>
        <v>1753</v>
      </c>
      <c r="D960" s="25">
        <f>SUM(D961:D970)</f>
        <v>310</v>
      </c>
      <c r="E960" s="146">
        <f>(D960/C960)*100</f>
        <v>17.68397033656589</v>
      </c>
      <c r="F960" s="25">
        <f>SUM(F961:F970)</f>
        <v>80</v>
      </c>
      <c r="G960" s="146">
        <f>(F960/C960)*100</f>
        <v>4.563605248146035</v>
      </c>
      <c r="H960" s="25">
        <f>SUM(H961:H970)</f>
        <v>6</v>
      </c>
      <c r="I960" s="146">
        <f>(H960/F960)*100</f>
        <v>7.5</v>
      </c>
      <c r="J960" s="25"/>
      <c r="K960" s="25"/>
      <c r="L960" s="25"/>
      <c r="M960" s="25"/>
      <c r="N960" s="25" t="s">
        <v>21</v>
      </c>
    </row>
    <row r="961" spans="1:14" ht="17.25" customHeight="1">
      <c r="A961" s="26">
        <v>1</v>
      </c>
      <c r="B961" s="27" t="s">
        <v>396</v>
      </c>
      <c r="C961" s="26">
        <v>177</v>
      </c>
      <c r="D961" s="26">
        <v>72</v>
      </c>
      <c r="E961" s="148">
        <f aca="true" t="shared" si="88" ref="E961:E970">(D961/C961)*100</f>
        <v>40.67796610169492</v>
      </c>
      <c r="F961" s="26">
        <v>9</v>
      </c>
      <c r="G961" s="148">
        <f aca="true" t="shared" si="89" ref="G961:G970">(F961/C961)*100</f>
        <v>5.084745762711865</v>
      </c>
      <c r="H961" s="26">
        <v>2</v>
      </c>
      <c r="I961" s="148">
        <f aca="true" t="shared" si="90" ref="I961:I970">(H961/F961)*100</f>
        <v>22.22222222222222</v>
      </c>
      <c r="J961" s="26"/>
      <c r="K961" s="26"/>
      <c r="L961" s="26"/>
      <c r="M961" s="26"/>
      <c r="N961" s="26"/>
    </row>
    <row r="962" spans="1:14" ht="17.25" customHeight="1">
      <c r="A962" s="26">
        <v>2</v>
      </c>
      <c r="B962" s="27" t="s">
        <v>315</v>
      </c>
      <c r="C962" s="26">
        <v>109</v>
      </c>
      <c r="D962" s="26">
        <v>26</v>
      </c>
      <c r="E962" s="148">
        <f t="shared" si="88"/>
        <v>23.853211009174313</v>
      </c>
      <c r="F962" s="26">
        <v>5</v>
      </c>
      <c r="G962" s="148">
        <f t="shared" si="89"/>
        <v>4.587155963302752</v>
      </c>
      <c r="H962" s="26">
        <v>1</v>
      </c>
      <c r="I962" s="148">
        <f t="shared" si="90"/>
        <v>20</v>
      </c>
      <c r="J962" s="26"/>
      <c r="K962" s="26"/>
      <c r="L962" s="26"/>
      <c r="M962" s="26"/>
      <c r="N962" s="26"/>
    </row>
    <row r="963" spans="1:14" ht="17.25" customHeight="1">
      <c r="A963" s="26">
        <v>3</v>
      </c>
      <c r="B963" s="27" t="s">
        <v>397</v>
      </c>
      <c r="C963" s="26">
        <v>188</v>
      </c>
      <c r="D963" s="26">
        <v>15</v>
      </c>
      <c r="E963" s="148">
        <f t="shared" si="88"/>
        <v>7.9787234042553195</v>
      </c>
      <c r="F963" s="26">
        <v>8</v>
      </c>
      <c r="G963" s="148">
        <f t="shared" si="89"/>
        <v>4.25531914893617</v>
      </c>
      <c r="H963" s="26">
        <v>0</v>
      </c>
      <c r="I963" s="148">
        <f t="shared" si="90"/>
        <v>0</v>
      </c>
      <c r="J963" s="26"/>
      <c r="K963" s="26"/>
      <c r="L963" s="26"/>
      <c r="M963" s="26"/>
      <c r="N963" s="26"/>
    </row>
    <row r="964" spans="1:14" ht="17.25" customHeight="1">
      <c r="A964" s="26">
        <v>4</v>
      </c>
      <c r="B964" s="27" t="s">
        <v>398</v>
      </c>
      <c r="C964" s="26">
        <v>133</v>
      </c>
      <c r="D964" s="26">
        <v>30</v>
      </c>
      <c r="E964" s="148">
        <f t="shared" si="88"/>
        <v>22.55639097744361</v>
      </c>
      <c r="F964" s="26">
        <v>6</v>
      </c>
      <c r="G964" s="148">
        <f t="shared" si="89"/>
        <v>4.511278195488721</v>
      </c>
      <c r="H964" s="26">
        <v>2</v>
      </c>
      <c r="I964" s="148">
        <f t="shared" si="90"/>
        <v>33.33333333333333</v>
      </c>
      <c r="J964" s="26"/>
      <c r="K964" s="26"/>
      <c r="L964" s="26"/>
      <c r="M964" s="26"/>
      <c r="N964" s="26"/>
    </row>
    <row r="965" spans="1:14" ht="17.25" customHeight="1">
      <c r="A965" s="26">
        <v>5</v>
      </c>
      <c r="B965" s="27" t="s">
        <v>399</v>
      </c>
      <c r="C965" s="26">
        <v>186</v>
      </c>
      <c r="D965" s="26">
        <v>53</v>
      </c>
      <c r="E965" s="148">
        <f t="shared" si="88"/>
        <v>28.49462365591398</v>
      </c>
      <c r="F965" s="26">
        <v>7</v>
      </c>
      <c r="G965" s="148">
        <f t="shared" si="89"/>
        <v>3.763440860215054</v>
      </c>
      <c r="H965" s="26">
        <v>0</v>
      </c>
      <c r="I965" s="148">
        <f t="shared" si="90"/>
        <v>0</v>
      </c>
      <c r="J965" s="26"/>
      <c r="K965" s="26"/>
      <c r="L965" s="26"/>
      <c r="M965" s="26"/>
      <c r="N965" s="26"/>
    </row>
    <row r="966" spans="1:14" ht="17.25" customHeight="1">
      <c r="A966" s="26">
        <v>6</v>
      </c>
      <c r="B966" s="27" t="s">
        <v>400</v>
      </c>
      <c r="C966" s="26">
        <v>204</v>
      </c>
      <c r="D966" s="26">
        <v>31</v>
      </c>
      <c r="E966" s="148">
        <f t="shared" si="88"/>
        <v>15.196078431372548</v>
      </c>
      <c r="F966" s="26">
        <v>9</v>
      </c>
      <c r="G966" s="148">
        <f t="shared" si="89"/>
        <v>4.411764705882353</v>
      </c>
      <c r="H966" s="26">
        <v>1</v>
      </c>
      <c r="I966" s="148">
        <f t="shared" si="90"/>
        <v>11.11111111111111</v>
      </c>
      <c r="J966" s="26"/>
      <c r="K966" s="26"/>
      <c r="L966" s="26"/>
      <c r="M966" s="26"/>
      <c r="N966" s="26"/>
    </row>
    <row r="967" spans="1:14" ht="17.25" customHeight="1">
      <c r="A967" s="26">
        <v>7</v>
      </c>
      <c r="B967" s="27" t="s">
        <v>401</v>
      </c>
      <c r="C967" s="26">
        <v>189</v>
      </c>
      <c r="D967" s="26">
        <v>20</v>
      </c>
      <c r="E967" s="148">
        <f t="shared" si="88"/>
        <v>10.582010582010582</v>
      </c>
      <c r="F967" s="26">
        <v>9</v>
      </c>
      <c r="G967" s="148">
        <f t="shared" si="89"/>
        <v>4.761904761904762</v>
      </c>
      <c r="H967" s="26">
        <v>0</v>
      </c>
      <c r="I967" s="148">
        <f t="shared" si="90"/>
        <v>0</v>
      </c>
      <c r="J967" s="26"/>
      <c r="K967" s="26"/>
      <c r="L967" s="26"/>
      <c r="M967" s="26"/>
      <c r="N967" s="26"/>
    </row>
    <row r="968" spans="1:14" ht="17.25" customHeight="1">
      <c r="A968" s="26">
        <v>8</v>
      </c>
      <c r="B968" s="27" t="s">
        <v>402</v>
      </c>
      <c r="C968" s="26">
        <v>186</v>
      </c>
      <c r="D968" s="26">
        <v>15</v>
      </c>
      <c r="E968" s="148">
        <f t="shared" si="88"/>
        <v>8.064516129032258</v>
      </c>
      <c r="F968" s="26">
        <v>8</v>
      </c>
      <c r="G968" s="148">
        <f t="shared" si="89"/>
        <v>4.301075268817205</v>
      </c>
      <c r="H968" s="26">
        <v>0</v>
      </c>
      <c r="I968" s="148">
        <f t="shared" si="90"/>
        <v>0</v>
      </c>
      <c r="J968" s="26"/>
      <c r="K968" s="26"/>
      <c r="L968" s="26"/>
      <c r="M968" s="26"/>
      <c r="N968" s="26"/>
    </row>
    <row r="969" spans="1:14" ht="17.25" customHeight="1">
      <c r="A969" s="26">
        <v>9</v>
      </c>
      <c r="B969" s="27" t="s">
        <v>403</v>
      </c>
      <c r="C969" s="26">
        <v>149</v>
      </c>
      <c r="D969" s="26">
        <v>28</v>
      </c>
      <c r="E969" s="148">
        <f t="shared" si="88"/>
        <v>18.79194630872483</v>
      </c>
      <c r="F969" s="26">
        <v>7</v>
      </c>
      <c r="G969" s="148">
        <f t="shared" si="89"/>
        <v>4.697986577181208</v>
      </c>
      <c r="H969" s="26">
        <v>0</v>
      </c>
      <c r="I969" s="148">
        <f t="shared" si="90"/>
        <v>0</v>
      </c>
      <c r="J969" s="26"/>
      <c r="K969" s="26"/>
      <c r="L969" s="26"/>
      <c r="M969" s="26"/>
      <c r="N969" s="26"/>
    </row>
    <row r="970" spans="1:14" ht="17.25" customHeight="1">
      <c r="A970" s="26">
        <v>10</v>
      </c>
      <c r="B970" s="27" t="s">
        <v>404</v>
      </c>
      <c r="C970" s="26">
        <v>232</v>
      </c>
      <c r="D970" s="26">
        <v>20</v>
      </c>
      <c r="E970" s="148">
        <f t="shared" si="88"/>
        <v>8.620689655172415</v>
      </c>
      <c r="F970" s="26">
        <v>12</v>
      </c>
      <c r="G970" s="148">
        <f t="shared" si="89"/>
        <v>5.172413793103448</v>
      </c>
      <c r="H970" s="26">
        <v>0</v>
      </c>
      <c r="I970" s="148">
        <f t="shared" si="90"/>
        <v>0</v>
      </c>
      <c r="J970" s="26"/>
      <c r="K970" s="26"/>
      <c r="L970" s="26"/>
      <c r="M970" s="26"/>
      <c r="N970" s="26"/>
    </row>
    <row r="971" spans="1:14" ht="16.5">
      <c r="A971" s="25" t="s">
        <v>89</v>
      </c>
      <c r="B971" s="13" t="s">
        <v>31</v>
      </c>
      <c r="C971" s="25">
        <f>SUM(C972:C977)</f>
        <v>812</v>
      </c>
      <c r="D971" s="25">
        <f>SUM(D972:D977)</f>
        <v>124</v>
      </c>
      <c r="E971" s="146">
        <f>(D971/C971)*100</f>
        <v>15.270935960591133</v>
      </c>
      <c r="F971" s="25">
        <f>SUM(F972:F977)</f>
        <v>33</v>
      </c>
      <c r="G971" s="146">
        <f>(F971/C971)*100</f>
        <v>4.064039408866995</v>
      </c>
      <c r="H971" s="25">
        <f>SUM(H972:H977)</f>
        <v>7</v>
      </c>
      <c r="I971" s="146">
        <f>(H971/F971)*100</f>
        <v>21.21212121212121</v>
      </c>
      <c r="J971" s="25"/>
      <c r="K971" s="25"/>
      <c r="L971" s="25"/>
      <c r="M971" s="25"/>
      <c r="N971" s="25" t="s">
        <v>21</v>
      </c>
    </row>
    <row r="972" spans="1:14" ht="16.5">
      <c r="A972" s="26">
        <v>1</v>
      </c>
      <c r="B972" s="27" t="s">
        <v>405</v>
      </c>
      <c r="C972" s="26">
        <v>178</v>
      </c>
      <c r="D972" s="26">
        <v>24</v>
      </c>
      <c r="E972" s="148">
        <f aca="true" t="shared" si="91" ref="E972:E977">(D972/C972)*100</f>
        <v>13.48314606741573</v>
      </c>
      <c r="F972" s="26">
        <v>10</v>
      </c>
      <c r="G972" s="148">
        <f aca="true" t="shared" si="92" ref="G972:G977">(F972/C972)*100</f>
        <v>5.617977528089887</v>
      </c>
      <c r="H972" s="26">
        <v>3</v>
      </c>
      <c r="I972" s="148">
        <f aca="true" t="shared" si="93" ref="I972:I977">(H972/F972)*100</f>
        <v>30</v>
      </c>
      <c r="J972" s="26"/>
      <c r="K972" s="26"/>
      <c r="L972" s="26"/>
      <c r="M972" s="26"/>
      <c r="N972" s="26"/>
    </row>
    <row r="973" spans="1:14" ht="16.5">
      <c r="A973" s="26">
        <v>2</v>
      </c>
      <c r="B973" s="27" t="s">
        <v>406</v>
      </c>
      <c r="C973" s="26">
        <v>87</v>
      </c>
      <c r="D973" s="26">
        <v>27</v>
      </c>
      <c r="E973" s="148">
        <f t="shared" si="91"/>
        <v>31.03448275862069</v>
      </c>
      <c r="F973" s="26">
        <v>4</v>
      </c>
      <c r="G973" s="148">
        <f t="shared" si="92"/>
        <v>4.597701149425287</v>
      </c>
      <c r="H973" s="26">
        <v>1</v>
      </c>
      <c r="I973" s="148">
        <f t="shared" si="93"/>
        <v>25</v>
      </c>
      <c r="J973" s="26"/>
      <c r="K973" s="26"/>
      <c r="L973" s="26"/>
      <c r="M973" s="26"/>
      <c r="N973" s="26"/>
    </row>
    <row r="974" spans="1:14" ht="16.5">
      <c r="A974" s="26">
        <v>3</v>
      </c>
      <c r="B974" s="27" t="s">
        <v>407</v>
      </c>
      <c r="C974" s="26">
        <v>193</v>
      </c>
      <c r="D974" s="26">
        <v>28</v>
      </c>
      <c r="E974" s="148">
        <f t="shared" si="91"/>
        <v>14.507772020725387</v>
      </c>
      <c r="F974" s="26">
        <v>4</v>
      </c>
      <c r="G974" s="148">
        <f t="shared" si="92"/>
        <v>2.072538860103627</v>
      </c>
      <c r="H974" s="26">
        <v>1</v>
      </c>
      <c r="I974" s="148">
        <f t="shared" si="93"/>
        <v>25</v>
      </c>
      <c r="J974" s="26"/>
      <c r="K974" s="26"/>
      <c r="L974" s="26"/>
      <c r="M974" s="26"/>
      <c r="N974" s="26"/>
    </row>
    <row r="975" spans="1:14" ht="16.5">
      <c r="A975" s="26">
        <v>4</v>
      </c>
      <c r="B975" s="27" t="s">
        <v>408</v>
      </c>
      <c r="C975" s="26">
        <v>82</v>
      </c>
      <c r="D975" s="26">
        <v>14</v>
      </c>
      <c r="E975" s="148">
        <f t="shared" si="91"/>
        <v>17.073170731707318</v>
      </c>
      <c r="F975" s="26">
        <v>4</v>
      </c>
      <c r="G975" s="148">
        <f t="shared" si="92"/>
        <v>4.878048780487805</v>
      </c>
      <c r="H975" s="26">
        <v>1</v>
      </c>
      <c r="I975" s="148">
        <f t="shared" si="93"/>
        <v>25</v>
      </c>
      <c r="J975" s="26"/>
      <c r="K975" s="26"/>
      <c r="L975" s="26"/>
      <c r="M975" s="26"/>
      <c r="N975" s="26"/>
    </row>
    <row r="976" spans="1:14" ht="16.5">
      <c r="A976" s="26">
        <v>5</v>
      </c>
      <c r="B976" s="27" t="s">
        <v>409</v>
      </c>
      <c r="C976" s="26">
        <v>94</v>
      </c>
      <c r="D976" s="26">
        <v>8</v>
      </c>
      <c r="E976" s="148">
        <f t="shared" si="91"/>
        <v>8.51063829787234</v>
      </c>
      <c r="F976" s="26">
        <v>4</v>
      </c>
      <c r="G976" s="148">
        <f t="shared" si="92"/>
        <v>4.25531914893617</v>
      </c>
      <c r="H976" s="26">
        <v>1</v>
      </c>
      <c r="I976" s="148">
        <f t="shared" si="93"/>
        <v>25</v>
      </c>
      <c r="J976" s="26"/>
      <c r="K976" s="26"/>
      <c r="L976" s="26"/>
      <c r="M976" s="26"/>
      <c r="N976" s="26"/>
    </row>
    <row r="977" spans="1:14" ht="16.5">
      <c r="A977" s="26">
        <v>6</v>
      </c>
      <c r="B977" s="27" t="s">
        <v>410</v>
      </c>
      <c r="C977" s="26">
        <v>178</v>
      </c>
      <c r="D977" s="26">
        <v>23</v>
      </c>
      <c r="E977" s="148">
        <f t="shared" si="91"/>
        <v>12.921348314606742</v>
      </c>
      <c r="F977" s="26">
        <v>7</v>
      </c>
      <c r="G977" s="148">
        <f t="shared" si="92"/>
        <v>3.932584269662921</v>
      </c>
      <c r="H977" s="26">
        <v>0</v>
      </c>
      <c r="I977" s="148">
        <f t="shared" si="93"/>
        <v>0</v>
      </c>
      <c r="J977" s="26"/>
      <c r="K977" s="26"/>
      <c r="L977" s="26"/>
      <c r="M977" s="26"/>
      <c r="N977" s="26"/>
    </row>
    <row r="978" spans="1:14" ht="16.5">
      <c r="A978" s="25" t="s">
        <v>91</v>
      </c>
      <c r="B978" s="13" t="s">
        <v>411</v>
      </c>
      <c r="C978" s="25">
        <f>SUM(C979:C986)</f>
        <v>1336</v>
      </c>
      <c r="D978" s="25">
        <f>SUM(D979:D986)</f>
        <v>128</v>
      </c>
      <c r="E978" s="146">
        <f>(D978/C978)*100</f>
        <v>9.580838323353294</v>
      </c>
      <c r="F978" s="25">
        <f>SUM(F979:F986)</f>
        <v>58</v>
      </c>
      <c r="G978" s="146">
        <f>(F978/C978)*100</f>
        <v>4.341317365269461</v>
      </c>
      <c r="H978" s="25">
        <f>SUM(H979:H986)</f>
        <v>1</v>
      </c>
      <c r="I978" s="146">
        <f>(H978/F978)*100</f>
        <v>1.7241379310344827</v>
      </c>
      <c r="J978" s="25"/>
      <c r="K978" s="25"/>
      <c r="L978" s="25"/>
      <c r="M978" s="25"/>
      <c r="N978" s="25"/>
    </row>
    <row r="979" spans="1:14" ht="16.5">
      <c r="A979" s="26">
        <v>1</v>
      </c>
      <c r="B979" s="27" t="s">
        <v>412</v>
      </c>
      <c r="C979" s="26">
        <v>184</v>
      </c>
      <c r="D979" s="26">
        <v>20</v>
      </c>
      <c r="E979" s="148">
        <f aca="true" t="shared" si="94" ref="E979:E986">(D979/C979)*100</f>
        <v>10.869565217391305</v>
      </c>
      <c r="F979" s="26">
        <v>8</v>
      </c>
      <c r="G979" s="148">
        <f aca="true" t="shared" si="95" ref="G979:G986">(F979/C979)*100</f>
        <v>4.3478260869565215</v>
      </c>
      <c r="H979" s="26">
        <v>0</v>
      </c>
      <c r="I979" s="148">
        <f aca="true" t="shared" si="96" ref="I979:I986">(H979/F979)*100</f>
        <v>0</v>
      </c>
      <c r="J979" s="26"/>
      <c r="K979" s="26"/>
      <c r="L979" s="26"/>
      <c r="M979" s="26"/>
      <c r="N979" s="26"/>
    </row>
    <row r="980" spans="1:14" ht="16.5">
      <c r="A980" s="26">
        <v>2</v>
      </c>
      <c r="B980" s="27" t="s">
        <v>413</v>
      </c>
      <c r="C980" s="26">
        <v>135</v>
      </c>
      <c r="D980" s="26">
        <v>16</v>
      </c>
      <c r="E980" s="148">
        <f t="shared" si="94"/>
        <v>11.851851851851853</v>
      </c>
      <c r="F980" s="26">
        <v>4</v>
      </c>
      <c r="G980" s="148">
        <f t="shared" si="95"/>
        <v>2.9629629629629632</v>
      </c>
      <c r="H980" s="26">
        <v>0</v>
      </c>
      <c r="I980" s="148">
        <f t="shared" si="96"/>
        <v>0</v>
      </c>
      <c r="J980" s="26"/>
      <c r="K980" s="26"/>
      <c r="L980" s="26"/>
      <c r="M980" s="26"/>
      <c r="N980" s="26"/>
    </row>
    <row r="981" spans="1:14" ht="16.5">
      <c r="A981" s="26">
        <v>3</v>
      </c>
      <c r="B981" s="27" t="s">
        <v>414</v>
      </c>
      <c r="C981" s="26">
        <v>195</v>
      </c>
      <c r="D981" s="26">
        <v>32</v>
      </c>
      <c r="E981" s="148">
        <f t="shared" si="94"/>
        <v>16.41025641025641</v>
      </c>
      <c r="F981" s="26">
        <v>8</v>
      </c>
      <c r="G981" s="148">
        <f t="shared" si="95"/>
        <v>4.102564102564102</v>
      </c>
      <c r="H981" s="26">
        <v>0</v>
      </c>
      <c r="I981" s="148">
        <f t="shared" si="96"/>
        <v>0</v>
      </c>
      <c r="J981" s="26"/>
      <c r="K981" s="26"/>
      <c r="L981" s="26"/>
      <c r="M981" s="26"/>
      <c r="N981" s="26"/>
    </row>
    <row r="982" spans="1:14" ht="16.5">
      <c r="A982" s="26">
        <v>4</v>
      </c>
      <c r="B982" s="27" t="s">
        <v>415</v>
      </c>
      <c r="C982" s="26">
        <v>125</v>
      </c>
      <c r="D982" s="26">
        <v>6</v>
      </c>
      <c r="E982" s="148">
        <f t="shared" si="94"/>
        <v>4.8</v>
      </c>
      <c r="F982" s="26">
        <v>6</v>
      </c>
      <c r="G982" s="148">
        <f t="shared" si="95"/>
        <v>4.8</v>
      </c>
      <c r="H982" s="26">
        <v>0</v>
      </c>
      <c r="I982" s="148">
        <f t="shared" si="96"/>
        <v>0</v>
      </c>
      <c r="J982" s="26"/>
      <c r="K982" s="26"/>
      <c r="L982" s="26"/>
      <c r="M982" s="26"/>
      <c r="N982" s="26"/>
    </row>
    <row r="983" spans="1:14" ht="16.5">
      <c r="A983" s="26">
        <v>5</v>
      </c>
      <c r="B983" s="27" t="s">
        <v>416</v>
      </c>
      <c r="C983" s="26">
        <v>125</v>
      </c>
      <c r="D983" s="26">
        <v>14</v>
      </c>
      <c r="E983" s="148">
        <f t="shared" si="94"/>
        <v>11.200000000000001</v>
      </c>
      <c r="F983" s="26">
        <v>3</v>
      </c>
      <c r="G983" s="148">
        <f t="shared" si="95"/>
        <v>2.4</v>
      </c>
      <c r="H983" s="26">
        <v>0</v>
      </c>
      <c r="I983" s="148">
        <f t="shared" si="96"/>
        <v>0</v>
      </c>
      <c r="J983" s="26"/>
      <c r="K983" s="26"/>
      <c r="L983" s="26"/>
      <c r="M983" s="26"/>
      <c r="N983" s="26"/>
    </row>
    <row r="984" spans="1:14" ht="16.5">
      <c r="A984" s="26">
        <v>6</v>
      </c>
      <c r="B984" s="27" t="s">
        <v>417</v>
      </c>
      <c r="C984" s="26">
        <v>180</v>
      </c>
      <c r="D984" s="26">
        <v>10</v>
      </c>
      <c r="E984" s="148">
        <f t="shared" si="94"/>
        <v>5.555555555555555</v>
      </c>
      <c r="F984" s="26">
        <v>10</v>
      </c>
      <c r="G984" s="148">
        <f t="shared" si="95"/>
        <v>5.555555555555555</v>
      </c>
      <c r="H984" s="26">
        <v>0</v>
      </c>
      <c r="I984" s="148">
        <f t="shared" si="96"/>
        <v>0</v>
      </c>
      <c r="J984" s="26"/>
      <c r="K984" s="26"/>
      <c r="L984" s="26"/>
      <c r="M984" s="26"/>
      <c r="N984" s="26"/>
    </row>
    <row r="985" spans="1:14" ht="16.5">
      <c r="A985" s="26">
        <v>7</v>
      </c>
      <c r="B985" s="27" t="s">
        <v>418</v>
      </c>
      <c r="C985" s="26">
        <v>180</v>
      </c>
      <c r="D985" s="26">
        <v>23</v>
      </c>
      <c r="E985" s="148">
        <f t="shared" si="94"/>
        <v>12.777777777777777</v>
      </c>
      <c r="F985" s="26">
        <v>11</v>
      </c>
      <c r="G985" s="148">
        <f t="shared" si="95"/>
        <v>6.111111111111111</v>
      </c>
      <c r="H985" s="26">
        <v>1</v>
      </c>
      <c r="I985" s="148">
        <f t="shared" si="96"/>
        <v>9.090909090909092</v>
      </c>
      <c r="J985" s="26"/>
      <c r="K985" s="26"/>
      <c r="L985" s="26"/>
      <c r="M985" s="26"/>
      <c r="N985" s="26"/>
    </row>
    <row r="986" spans="1:14" ht="16.5">
      <c r="A986" s="26">
        <v>8</v>
      </c>
      <c r="B986" s="27" t="s">
        <v>419</v>
      </c>
      <c r="C986" s="26">
        <v>212</v>
      </c>
      <c r="D986" s="26">
        <v>7</v>
      </c>
      <c r="E986" s="148">
        <f t="shared" si="94"/>
        <v>3.30188679245283</v>
      </c>
      <c r="F986" s="26">
        <v>8</v>
      </c>
      <c r="G986" s="148">
        <f t="shared" si="95"/>
        <v>3.7735849056603774</v>
      </c>
      <c r="H986" s="26">
        <v>0</v>
      </c>
      <c r="I986" s="148">
        <f t="shared" si="96"/>
        <v>0</v>
      </c>
      <c r="J986" s="26"/>
      <c r="K986" s="26"/>
      <c r="L986" s="26"/>
      <c r="M986" s="26"/>
      <c r="N986" s="26"/>
    </row>
    <row r="987" spans="1:14" ht="16.5">
      <c r="A987" s="25" t="s">
        <v>93</v>
      </c>
      <c r="B987" s="13" t="s">
        <v>420</v>
      </c>
      <c r="C987" s="25">
        <f>SUM(C988:C998)</f>
        <v>1650</v>
      </c>
      <c r="D987" s="25">
        <f>SUM(D988:D998)</f>
        <v>157</v>
      </c>
      <c r="E987" s="146">
        <f>(D987/C987)*100</f>
        <v>9.515151515151516</v>
      </c>
      <c r="F987" s="25">
        <f>SUM(F988:F998)</f>
        <v>57</v>
      </c>
      <c r="G987" s="146">
        <f>(F987/C987)*100</f>
        <v>3.4545454545454546</v>
      </c>
      <c r="H987" s="25">
        <f>SUM(H988:H998)</f>
        <v>2</v>
      </c>
      <c r="I987" s="146">
        <f>(H987/F987)*100</f>
        <v>3.508771929824561</v>
      </c>
      <c r="J987" s="25"/>
      <c r="K987" s="25"/>
      <c r="L987" s="25"/>
      <c r="M987" s="25"/>
      <c r="N987" s="25"/>
    </row>
    <row r="988" spans="1:14" ht="16.5">
      <c r="A988" s="26">
        <v>1</v>
      </c>
      <c r="B988" s="27" t="s">
        <v>421</v>
      </c>
      <c r="C988" s="26">
        <v>108</v>
      </c>
      <c r="D988" s="26">
        <v>24</v>
      </c>
      <c r="E988" s="148">
        <f aca="true" t="shared" si="97" ref="E988:E998">(D988/C988)*100</f>
        <v>22.22222222222222</v>
      </c>
      <c r="F988" s="26">
        <v>5</v>
      </c>
      <c r="G988" s="148">
        <f aca="true" t="shared" si="98" ref="G988:G998">(F988/C988)*100</f>
        <v>4.62962962962963</v>
      </c>
      <c r="H988" s="26">
        <v>1</v>
      </c>
      <c r="I988" s="148">
        <f aca="true" t="shared" si="99" ref="I988:I998">(H988/F988)*100</f>
        <v>20</v>
      </c>
      <c r="J988" s="26"/>
      <c r="K988" s="26"/>
      <c r="L988" s="26"/>
      <c r="M988" s="26"/>
      <c r="N988" s="26"/>
    </row>
    <row r="989" spans="1:14" ht="16.5">
      <c r="A989" s="26">
        <v>2</v>
      </c>
      <c r="B989" s="27" t="s">
        <v>422</v>
      </c>
      <c r="C989" s="26">
        <v>179</v>
      </c>
      <c r="D989" s="26">
        <v>9</v>
      </c>
      <c r="E989" s="148">
        <f t="shared" si="97"/>
        <v>5.027932960893855</v>
      </c>
      <c r="F989" s="26">
        <v>6</v>
      </c>
      <c r="G989" s="148">
        <f t="shared" si="98"/>
        <v>3.35195530726257</v>
      </c>
      <c r="H989" s="26">
        <v>0</v>
      </c>
      <c r="I989" s="148">
        <f t="shared" si="99"/>
        <v>0</v>
      </c>
      <c r="J989" s="26"/>
      <c r="K989" s="26"/>
      <c r="L989" s="26"/>
      <c r="M989" s="26"/>
      <c r="N989" s="26"/>
    </row>
    <row r="990" spans="1:14" ht="17.25" customHeight="1">
      <c r="A990" s="26">
        <v>3</v>
      </c>
      <c r="B990" s="27" t="s">
        <v>423</v>
      </c>
      <c r="C990" s="26">
        <v>135</v>
      </c>
      <c r="D990" s="26">
        <v>5</v>
      </c>
      <c r="E990" s="148">
        <f t="shared" si="97"/>
        <v>3.7037037037037033</v>
      </c>
      <c r="F990" s="26">
        <v>5</v>
      </c>
      <c r="G990" s="148">
        <f t="shared" si="98"/>
        <v>3.7037037037037033</v>
      </c>
      <c r="H990" s="26">
        <v>0</v>
      </c>
      <c r="I990" s="148">
        <f t="shared" si="99"/>
        <v>0</v>
      </c>
      <c r="J990" s="26"/>
      <c r="K990" s="26"/>
      <c r="L990" s="26"/>
      <c r="M990" s="26"/>
      <c r="N990" s="26"/>
    </row>
    <row r="991" spans="1:14" ht="17.25" customHeight="1">
      <c r="A991" s="26">
        <v>4</v>
      </c>
      <c r="B991" s="27" t="s">
        <v>424</v>
      </c>
      <c r="C991" s="26">
        <v>179</v>
      </c>
      <c r="D991" s="26">
        <v>8</v>
      </c>
      <c r="E991" s="148">
        <f t="shared" si="97"/>
        <v>4.4692737430167595</v>
      </c>
      <c r="F991" s="26">
        <v>6</v>
      </c>
      <c r="G991" s="148">
        <f t="shared" si="98"/>
        <v>3.35195530726257</v>
      </c>
      <c r="H991" s="26">
        <v>0</v>
      </c>
      <c r="I991" s="148">
        <f t="shared" si="99"/>
        <v>0</v>
      </c>
      <c r="J991" s="26"/>
      <c r="K991" s="26"/>
      <c r="L991" s="26"/>
      <c r="M991" s="26"/>
      <c r="N991" s="26"/>
    </row>
    <row r="992" spans="1:14" ht="17.25" customHeight="1">
      <c r="A992" s="26">
        <v>5</v>
      </c>
      <c r="B992" s="27" t="s">
        <v>425</v>
      </c>
      <c r="C992" s="26">
        <v>191</v>
      </c>
      <c r="D992" s="26">
        <v>14</v>
      </c>
      <c r="E992" s="148">
        <f t="shared" si="97"/>
        <v>7.329842931937172</v>
      </c>
      <c r="F992" s="26">
        <v>5</v>
      </c>
      <c r="G992" s="148">
        <f t="shared" si="98"/>
        <v>2.6178010471204187</v>
      </c>
      <c r="H992" s="26">
        <v>0</v>
      </c>
      <c r="I992" s="148">
        <f t="shared" si="99"/>
        <v>0</v>
      </c>
      <c r="J992" s="26"/>
      <c r="K992" s="26"/>
      <c r="L992" s="26"/>
      <c r="M992" s="26"/>
      <c r="N992" s="26"/>
    </row>
    <row r="993" spans="1:14" ht="17.25" customHeight="1">
      <c r="A993" s="26">
        <v>6</v>
      </c>
      <c r="B993" s="27" t="s">
        <v>426</v>
      </c>
      <c r="C993" s="26">
        <v>176</v>
      </c>
      <c r="D993" s="26">
        <v>10</v>
      </c>
      <c r="E993" s="148">
        <f t="shared" si="97"/>
        <v>5.681818181818182</v>
      </c>
      <c r="F993" s="26">
        <v>5</v>
      </c>
      <c r="G993" s="148">
        <f t="shared" si="98"/>
        <v>2.840909090909091</v>
      </c>
      <c r="H993" s="26">
        <v>0</v>
      </c>
      <c r="I993" s="148">
        <f t="shared" si="99"/>
        <v>0</v>
      </c>
      <c r="J993" s="26"/>
      <c r="K993" s="26"/>
      <c r="L993" s="26"/>
      <c r="M993" s="26"/>
      <c r="N993" s="26"/>
    </row>
    <row r="994" spans="1:14" ht="17.25" customHeight="1">
      <c r="A994" s="26">
        <v>7</v>
      </c>
      <c r="B994" s="27" t="s">
        <v>427</v>
      </c>
      <c r="C994" s="26">
        <v>141</v>
      </c>
      <c r="D994" s="26">
        <v>18</v>
      </c>
      <c r="E994" s="148">
        <f t="shared" si="97"/>
        <v>12.76595744680851</v>
      </c>
      <c r="F994" s="26">
        <v>5</v>
      </c>
      <c r="G994" s="148">
        <f t="shared" si="98"/>
        <v>3.546099290780142</v>
      </c>
      <c r="H994" s="26">
        <v>1</v>
      </c>
      <c r="I994" s="148">
        <f t="shared" si="99"/>
        <v>20</v>
      </c>
      <c r="J994" s="26"/>
      <c r="K994" s="26"/>
      <c r="L994" s="26"/>
      <c r="M994" s="26"/>
      <c r="N994" s="26"/>
    </row>
    <row r="995" spans="1:14" ht="17.25" customHeight="1">
      <c r="A995" s="26">
        <v>8</v>
      </c>
      <c r="B995" s="27" t="s">
        <v>428</v>
      </c>
      <c r="C995" s="26">
        <v>164</v>
      </c>
      <c r="D995" s="26">
        <v>29</v>
      </c>
      <c r="E995" s="148">
        <f t="shared" si="97"/>
        <v>17.682926829268293</v>
      </c>
      <c r="F995" s="26">
        <v>5</v>
      </c>
      <c r="G995" s="148">
        <f t="shared" si="98"/>
        <v>3.048780487804878</v>
      </c>
      <c r="H995" s="26">
        <v>0</v>
      </c>
      <c r="I995" s="148">
        <f t="shared" si="99"/>
        <v>0</v>
      </c>
      <c r="J995" s="26"/>
      <c r="K995" s="26"/>
      <c r="L995" s="26"/>
      <c r="M995" s="26"/>
      <c r="N995" s="26"/>
    </row>
    <row r="996" spans="1:14" ht="17.25" customHeight="1">
      <c r="A996" s="26">
        <v>9</v>
      </c>
      <c r="B996" s="27" t="s">
        <v>429</v>
      </c>
      <c r="C996" s="26">
        <v>140</v>
      </c>
      <c r="D996" s="26">
        <v>12</v>
      </c>
      <c r="E996" s="148">
        <f t="shared" si="97"/>
        <v>8.571428571428571</v>
      </c>
      <c r="F996" s="26">
        <v>5</v>
      </c>
      <c r="G996" s="148">
        <f t="shared" si="98"/>
        <v>3.571428571428571</v>
      </c>
      <c r="H996" s="26">
        <v>0</v>
      </c>
      <c r="I996" s="148">
        <f t="shared" si="99"/>
        <v>0</v>
      </c>
      <c r="J996" s="26"/>
      <c r="K996" s="26"/>
      <c r="L996" s="26"/>
      <c r="M996" s="26"/>
      <c r="N996" s="26"/>
    </row>
    <row r="997" spans="1:14" ht="17.25" customHeight="1">
      <c r="A997" s="26">
        <v>10</v>
      </c>
      <c r="B997" s="27" t="s">
        <v>318</v>
      </c>
      <c r="C997" s="26">
        <v>107</v>
      </c>
      <c r="D997" s="26">
        <v>8</v>
      </c>
      <c r="E997" s="148">
        <f t="shared" si="97"/>
        <v>7.476635514018691</v>
      </c>
      <c r="F997" s="26">
        <v>5</v>
      </c>
      <c r="G997" s="148">
        <f t="shared" si="98"/>
        <v>4.672897196261682</v>
      </c>
      <c r="H997" s="26">
        <v>0</v>
      </c>
      <c r="I997" s="148">
        <f t="shared" si="99"/>
        <v>0</v>
      </c>
      <c r="J997" s="26"/>
      <c r="K997" s="26"/>
      <c r="L997" s="26"/>
      <c r="M997" s="26"/>
      <c r="N997" s="26"/>
    </row>
    <row r="998" spans="1:14" ht="17.25" customHeight="1">
      <c r="A998" s="26">
        <v>11</v>
      </c>
      <c r="B998" s="27" t="s">
        <v>381</v>
      </c>
      <c r="C998" s="26">
        <v>130</v>
      </c>
      <c r="D998" s="26">
        <v>20</v>
      </c>
      <c r="E998" s="148">
        <f t="shared" si="97"/>
        <v>15.384615384615385</v>
      </c>
      <c r="F998" s="26">
        <v>5</v>
      </c>
      <c r="G998" s="148">
        <f t="shared" si="98"/>
        <v>3.8461538461538463</v>
      </c>
      <c r="H998" s="26">
        <v>0</v>
      </c>
      <c r="I998" s="148">
        <f t="shared" si="99"/>
        <v>0</v>
      </c>
      <c r="J998" s="26"/>
      <c r="K998" s="26"/>
      <c r="L998" s="26"/>
      <c r="M998" s="26"/>
      <c r="N998" s="26"/>
    </row>
    <row r="999" spans="1:14" ht="17.25" customHeight="1">
      <c r="A999" s="25" t="s">
        <v>167</v>
      </c>
      <c r="B999" s="13" t="s">
        <v>430</v>
      </c>
      <c r="C999" s="25">
        <f>SUM(C1000:C1012)</f>
        <v>2683</v>
      </c>
      <c r="D999" s="25">
        <f>SUM(D1000:D1012)</f>
        <v>398</v>
      </c>
      <c r="E999" s="146">
        <f>(D999/C999)*100</f>
        <v>14.834140887066717</v>
      </c>
      <c r="F999" s="25">
        <f>SUM(F1000:F1012)</f>
        <v>99</v>
      </c>
      <c r="G999" s="146">
        <f>(F999/C999)*100</f>
        <v>3.689899366380917</v>
      </c>
      <c r="H999" s="25">
        <f>SUM(H1000:H1012)</f>
        <v>16</v>
      </c>
      <c r="I999" s="146">
        <f>(H999/F999)*100</f>
        <v>16.161616161616163</v>
      </c>
      <c r="J999" s="25"/>
      <c r="K999" s="25"/>
      <c r="L999" s="25"/>
      <c r="M999" s="25"/>
      <c r="N999" s="25"/>
    </row>
    <row r="1000" spans="1:14" ht="16.5">
      <c r="A1000" s="26">
        <v>1</v>
      </c>
      <c r="B1000" s="27" t="s">
        <v>490</v>
      </c>
      <c r="C1000" s="26">
        <v>230</v>
      </c>
      <c r="D1000" s="26">
        <v>129</v>
      </c>
      <c r="E1000" s="148">
        <f aca="true" t="shared" si="100" ref="E1000:E1012">(D1000/C1000)*100</f>
        <v>56.086956521739125</v>
      </c>
      <c r="F1000" s="26">
        <v>5</v>
      </c>
      <c r="G1000" s="148">
        <f aca="true" t="shared" si="101" ref="G1000:G1012">(F1000/C1000)*100</f>
        <v>2.1739130434782608</v>
      </c>
      <c r="H1000" s="26">
        <v>3</v>
      </c>
      <c r="I1000" s="148">
        <f aca="true" t="shared" si="102" ref="I1000:I1012">(H1000/F1000)*100</f>
        <v>60</v>
      </c>
      <c r="J1000" s="26"/>
      <c r="K1000" s="26"/>
      <c r="L1000" s="26"/>
      <c r="M1000" s="26"/>
      <c r="N1000" s="26"/>
    </row>
    <row r="1001" spans="1:14" ht="16.5">
      <c r="A1001" s="26">
        <v>2</v>
      </c>
      <c r="B1001" s="27" t="s">
        <v>491</v>
      </c>
      <c r="C1001" s="26">
        <v>186</v>
      </c>
      <c r="D1001" s="26">
        <v>27</v>
      </c>
      <c r="E1001" s="148">
        <f t="shared" si="100"/>
        <v>14.516129032258066</v>
      </c>
      <c r="F1001" s="26">
        <v>9</v>
      </c>
      <c r="G1001" s="148">
        <f t="shared" si="101"/>
        <v>4.838709677419355</v>
      </c>
      <c r="H1001" s="26">
        <v>2</v>
      </c>
      <c r="I1001" s="148">
        <f t="shared" si="102"/>
        <v>22.22222222222222</v>
      </c>
      <c r="J1001" s="26"/>
      <c r="K1001" s="26"/>
      <c r="L1001" s="26"/>
      <c r="M1001" s="26"/>
      <c r="N1001" s="26"/>
    </row>
    <row r="1002" spans="1:14" ht="16.5">
      <c r="A1002" s="26">
        <v>3</v>
      </c>
      <c r="B1002" s="27" t="s">
        <v>492</v>
      </c>
      <c r="C1002" s="26">
        <v>170</v>
      </c>
      <c r="D1002" s="26">
        <v>22</v>
      </c>
      <c r="E1002" s="148">
        <f t="shared" si="100"/>
        <v>12.941176470588237</v>
      </c>
      <c r="F1002" s="26">
        <v>4</v>
      </c>
      <c r="G1002" s="148">
        <f t="shared" si="101"/>
        <v>2.3529411764705883</v>
      </c>
      <c r="H1002" s="26">
        <v>1</v>
      </c>
      <c r="I1002" s="148">
        <f t="shared" si="102"/>
        <v>25</v>
      </c>
      <c r="J1002" s="26"/>
      <c r="K1002" s="26"/>
      <c r="L1002" s="26"/>
      <c r="M1002" s="26"/>
      <c r="N1002" s="26"/>
    </row>
    <row r="1003" spans="1:14" ht="16.5">
      <c r="A1003" s="26">
        <v>4</v>
      </c>
      <c r="B1003" s="27" t="s">
        <v>493</v>
      </c>
      <c r="C1003" s="26">
        <v>240</v>
      </c>
      <c r="D1003" s="26">
        <v>77</v>
      </c>
      <c r="E1003" s="148">
        <f t="shared" si="100"/>
        <v>32.083333333333336</v>
      </c>
      <c r="F1003" s="26">
        <v>11</v>
      </c>
      <c r="G1003" s="148">
        <f t="shared" si="101"/>
        <v>4.583333333333333</v>
      </c>
      <c r="H1003" s="26">
        <v>3</v>
      </c>
      <c r="I1003" s="148">
        <f t="shared" si="102"/>
        <v>27.27272727272727</v>
      </c>
      <c r="J1003" s="26"/>
      <c r="K1003" s="26"/>
      <c r="L1003" s="26"/>
      <c r="M1003" s="26"/>
      <c r="N1003" s="26"/>
    </row>
    <row r="1004" spans="1:14" ht="16.5">
      <c r="A1004" s="26">
        <v>5</v>
      </c>
      <c r="B1004" s="27" t="s">
        <v>494</v>
      </c>
      <c r="C1004" s="26">
        <v>208</v>
      </c>
      <c r="D1004" s="26">
        <v>10</v>
      </c>
      <c r="E1004" s="148">
        <f t="shared" si="100"/>
        <v>4.807692307692308</v>
      </c>
      <c r="F1004" s="26">
        <v>10</v>
      </c>
      <c r="G1004" s="148">
        <f t="shared" si="101"/>
        <v>4.807692307692308</v>
      </c>
      <c r="H1004" s="26">
        <v>1</v>
      </c>
      <c r="I1004" s="148">
        <f t="shared" si="102"/>
        <v>10</v>
      </c>
      <c r="J1004" s="26"/>
      <c r="K1004" s="26"/>
      <c r="L1004" s="26"/>
      <c r="M1004" s="26"/>
      <c r="N1004" s="26"/>
    </row>
    <row r="1005" spans="1:14" ht="16.5">
      <c r="A1005" s="26">
        <v>6</v>
      </c>
      <c r="B1005" s="27" t="s">
        <v>495</v>
      </c>
      <c r="C1005" s="26">
        <v>236</v>
      </c>
      <c r="D1005" s="26">
        <v>11</v>
      </c>
      <c r="E1005" s="148">
        <f t="shared" si="100"/>
        <v>4.661016949152542</v>
      </c>
      <c r="F1005" s="26">
        <v>10</v>
      </c>
      <c r="G1005" s="148">
        <f t="shared" si="101"/>
        <v>4.23728813559322</v>
      </c>
      <c r="H1005" s="26">
        <v>0</v>
      </c>
      <c r="I1005" s="148">
        <f t="shared" si="102"/>
        <v>0</v>
      </c>
      <c r="J1005" s="26"/>
      <c r="K1005" s="26"/>
      <c r="L1005" s="26"/>
      <c r="M1005" s="26"/>
      <c r="N1005" s="26"/>
    </row>
    <row r="1006" spans="1:14" ht="16.5">
      <c r="A1006" s="26">
        <v>7</v>
      </c>
      <c r="B1006" s="27" t="s">
        <v>496</v>
      </c>
      <c r="C1006" s="26">
        <v>132</v>
      </c>
      <c r="D1006" s="26">
        <v>7</v>
      </c>
      <c r="E1006" s="148">
        <f t="shared" si="100"/>
        <v>5.303030303030303</v>
      </c>
      <c r="F1006" s="26">
        <v>6</v>
      </c>
      <c r="G1006" s="148">
        <f t="shared" si="101"/>
        <v>4.545454545454546</v>
      </c>
      <c r="H1006" s="26">
        <v>1</v>
      </c>
      <c r="I1006" s="148">
        <f t="shared" si="102"/>
        <v>16.666666666666664</v>
      </c>
      <c r="J1006" s="26"/>
      <c r="K1006" s="26"/>
      <c r="L1006" s="26"/>
      <c r="M1006" s="26"/>
      <c r="N1006" s="26"/>
    </row>
    <row r="1007" spans="1:14" ht="16.5">
      <c r="A1007" s="26">
        <v>8</v>
      </c>
      <c r="B1007" s="27" t="s">
        <v>497</v>
      </c>
      <c r="C1007" s="26">
        <v>134</v>
      </c>
      <c r="D1007" s="26">
        <v>7</v>
      </c>
      <c r="E1007" s="148">
        <f t="shared" si="100"/>
        <v>5.223880597014925</v>
      </c>
      <c r="F1007" s="26">
        <v>6</v>
      </c>
      <c r="G1007" s="148">
        <f t="shared" si="101"/>
        <v>4.477611940298507</v>
      </c>
      <c r="H1007" s="26">
        <v>1</v>
      </c>
      <c r="I1007" s="148">
        <f t="shared" si="102"/>
        <v>16.666666666666664</v>
      </c>
      <c r="J1007" s="26"/>
      <c r="K1007" s="26"/>
      <c r="L1007" s="26"/>
      <c r="M1007" s="26"/>
      <c r="N1007" s="26"/>
    </row>
    <row r="1008" spans="1:14" ht="16.5">
      <c r="A1008" s="26">
        <v>9</v>
      </c>
      <c r="B1008" s="27" t="s">
        <v>498</v>
      </c>
      <c r="C1008" s="26">
        <v>268</v>
      </c>
      <c r="D1008" s="26">
        <v>21</v>
      </c>
      <c r="E1008" s="148">
        <f t="shared" si="100"/>
        <v>7.835820895522389</v>
      </c>
      <c r="F1008" s="26">
        <v>6</v>
      </c>
      <c r="G1008" s="148">
        <f t="shared" si="101"/>
        <v>2.2388059701492535</v>
      </c>
      <c r="H1008" s="26">
        <v>2</v>
      </c>
      <c r="I1008" s="148">
        <f t="shared" si="102"/>
        <v>33.33333333333333</v>
      </c>
      <c r="J1008" s="26"/>
      <c r="K1008" s="26"/>
      <c r="L1008" s="26"/>
      <c r="M1008" s="26"/>
      <c r="N1008" s="26"/>
    </row>
    <row r="1009" spans="1:14" ht="16.5">
      <c r="A1009" s="26">
        <v>10</v>
      </c>
      <c r="B1009" s="27" t="s">
        <v>499</v>
      </c>
      <c r="C1009" s="26">
        <v>272</v>
      </c>
      <c r="D1009" s="26">
        <v>19</v>
      </c>
      <c r="E1009" s="148">
        <f t="shared" si="100"/>
        <v>6.985294117647059</v>
      </c>
      <c r="F1009" s="26">
        <v>6</v>
      </c>
      <c r="G1009" s="148">
        <f t="shared" si="101"/>
        <v>2.2058823529411766</v>
      </c>
      <c r="H1009" s="26">
        <v>0</v>
      </c>
      <c r="I1009" s="148">
        <f t="shared" si="102"/>
        <v>0</v>
      </c>
      <c r="J1009" s="26"/>
      <c r="K1009" s="26"/>
      <c r="L1009" s="26"/>
      <c r="M1009" s="26"/>
      <c r="N1009" s="26"/>
    </row>
    <row r="1010" spans="1:14" ht="16.5">
      <c r="A1010" s="26">
        <v>11</v>
      </c>
      <c r="B1010" s="27" t="s">
        <v>500</v>
      </c>
      <c r="C1010" s="26">
        <v>265</v>
      </c>
      <c r="D1010" s="26">
        <v>23</v>
      </c>
      <c r="E1010" s="148">
        <f t="shared" si="100"/>
        <v>8.679245283018867</v>
      </c>
      <c r="F1010" s="26">
        <v>6</v>
      </c>
      <c r="G1010" s="148">
        <f t="shared" si="101"/>
        <v>2.2641509433962264</v>
      </c>
      <c r="H1010" s="26">
        <v>0</v>
      </c>
      <c r="I1010" s="148">
        <f t="shared" si="102"/>
        <v>0</v>
      </c>
      <c r="J1010" s="26"/>
      <c r="K1010" s="26"/>
      <c r="L1010" s="26"/>
      <c r="M1010" s="26"/>
      <c r="N1010" s="26"/>
    </row>
    <row r="1011" spans="1:14" ht="16.5">
      <c r="A1011" s="26">
        <v>12</v>
      </c>
      <c r="B1011" s="27" t="s">
        <v>501</v>
      </c>
      <c r="C1011" s="26">
        <v>175</v>
      </c>
      <c r="D1011" s="26">
        <v>24</v>
      </c>
      <c r="E1011" s="148">
        <f t="shared" si="100"/>
        <v>13.714285714285715</v>
      </c>
      <c r="F1011" s="26">
        <v>9</v>
      </c>
      <c r="G1011" s="148">
        <f t="shared" si="101"/>
        <v>5.142857142857142</v>
      </c>
      <c r="H1011" s="26">
        <v>0</v>
      </c>
      <c r="I1011" s="148">
        <f t="shared" si="102"/>
        <v>0</v>
      </c>
      <c r="J1011" s="26"/>
      <c r="K1011" s="26"/>
      <c r="L1011" s="26"/>
      <c r="M1011" s="26"/>
      <c r="N1011" s="26"/>
    </row>
    <row r="1012" spans="1:14" ht="16.5">
      <c r="A1012" s="26">
        <v>13</v>
      </c>
      <c r="B1012" s="27" t="s">
        <v>502</v>
      </c>
      <c r="C1012" s="26">
        <v>167</v>
      </c>
      <c r="D1012" s="26">
        <v>21</v>
      </c>
      <c r="E1012" s="148">
        <f t="shared" si="100"/>
        <v>12.574850299401197</v>
      </c>
      <c r="F1012" s="26">
        <v>11</v>
      </c>
      <c r="G1012" s="148">
        <f t="shared" si="101"/>
        <v>6.58682634730539</v>
      </c>
      <c r="H1012" s="26">
        <v>2</v>
      </c>
      <c r="I1012" s="148">
        <f t="shared" si="102"/>
        <v>18.181818181818183</v>
      </c>
      <c r="J1012" s="26"/>
      <c r="K1012" s="26"/>
      <c r="L1012" s="26"/>
      <c r="M1012" s="26"/>
      <c r="N1012" s="26"/>
    </row>
    <row r="1013" spans="1:14" ht="16.5">
      <c r="A1013" s="25" t="s">
        <v>170</v>
      </c>
      <c r="B1013" s="13" t="s">
        <v>431</v>
      </c>
      <c r="C1013" s="25">
        <f>SUM(C1014:C1023)</f>
        <v>1342</v>
      </c>
      <c r="D1013" s="25">
        <f>SUM(D1014:D1023)</f>
        <v>86</v>
      </c>
      <c r="E1013" s="146">
        <f>(D1013/C1013)*100</f>
        <v>6.4083457526080485</v>
      </c>
      <c r="F1013" s="25">
        <f>SUM(F1014:F1023)</f>
        <v>46</v>
      </c>
      <c r="G1013" s="146">
        <f>(F1013/C1013)*100</f>
        <v>3.427719821162444</v>
      </c>
      <c r="H1013" s="25">
        <f>SUM(H1014:H1023)</f>
        <v>2</v>
      </c>
      <c r="I1013" s="146">
        <f>(H1013/F1013)*100</f>
        <v>4.3478260869565215</v>
      </c>
      <c r="J1013" s="25"/>
      <c r="K1013" s="25"/>
      <c r="L1013" s="25"/>
      <c r="M1013" s="25"/>
      <c r="N1013" s="25"/>
    </row>
    <row r="1014" spans="1:14" ht="16.5">
      <c r="A1014" s="26">
        <v>1</v>
      </c>
      <c r="B1014" s="27" t="s">
        <v>432</v>
      </c>
      <c r="C1014" s="26">
        <v>162</v>
      </c>
      <c r="D1014" s="26">
        <v>1</v>
      </c>
      <c r="E1014" s="148">
        <f aca="true" t="shared" si="103" ref="E1014:E1023">(D1014/C1014)*100</f>
        <v>0.6172839506172839</v>
      </c>
      <c r="F1014" s="26">
        <v>7</v>
      </c>
      <c r="G1014" s="148">
        <f aca="true" t="shared" si="104" ref="G1014:G1023">(F1014/C1014)*100</f>
        <v>4.320987654320987</v>
      </c>
      <c r="H1014" s="26">
        <v>0</v>
      </c>
      <c r="I1014" s="148">
        <f aca="true" t="shared" si="105" ref="I1014:I1023">(H1014/F1014)*100</f>
        <v>0</v>
      </c>
      <c r="J1014" s="26"/>
      <c r="K1014" s="26"/>
      <c r="L1014" s="26"/>
      <c r="M1014" s="26"/>
      <c r="N1014" s="26"/>
    </row>
    <row r="1015" spans="1:14" ht="16.5">
      <c r="A1015" s="26">
        <v>2</v>
      </c>
      <c r="B1015" s="27" t="s">
        <v>433</v>
      </c>
      <c r="C1015" s="26">
        <v>181</v>
      </c>
      <c r="D1015" s="26">
        <v>0</v>
      </c>
      <c r="E1015" s="148">
        <f t="shared" si="103"/>
        <v>0</v>
      </c>
      <c r="F1015" s="26">
        <v>6</v>
      </c>
      <c r="G1015" s="148">
        <f t="shared" si="104"/>
        <v>3.314917127071823</v>
      </c>
      <c r="H1015" s="26">
        <v>0</v>
      </c>
      <c r="I1015" s="148">
        <f t="shared" si="105"/>
        <v>0</v>
      </c>
      <c r="J1015" s="26"/>
      <c r="K1015" s="26"/>
      <c r="L1015" s="26"/>
      <c r="M1015" s="26"/>
      <c r="N1015" s="26"/>
    </row>
    <row r="1016" spans="1:14" ht="16.5">
      <c r="A1016" s="26">
        <v>3</v>
      </c>
      <c r="B1016" s="27" t="s">
        <v>434</v>
      </c>
      <c r="C1016" s="26">
        <v>159</v>
      </c>
      <c r="D1016" s="26">
        <v>35</v>
      </c>
      <c r="E1016" s="148">
        <f t="shared" si="103"/>
        <v>22.0125786163522</v>
      </c>
      <c r="F1016" s="26">
        <v>4</v>
      </c>
      <c r="G1016" s="148">
        <f t="shared" si="104"/>
        <v>2.515723270440252</v>
      </c>
      <c r="H1016" s="26">
        <v>1</v>
      </c>
      <c r="I1016" s="148">
        <f t="shared" si="105"/>
        <v>25</v>
      </c>
      <c r="J1016" s="26"/>
      <c r="K1016" s="26"/>
      <c r="L1016" s="26"/>
      <c r="M1016" s="26"/>
      <c r="N1016" s="26"/>
    </row>
    <row r="1017" spans="1:14" ht="16.5">
      <c r="A1017" s="26">
        <v>4</v>
      </c>
      <c r="B1017" s="27" t="s">
        <v>435</v>
      </c>
      <c r="C1017" s="26">
        <v>76</v>
      </c>
      <c r="D1017" s="26">
        <v>3</v>
      </c>
      <c r="E1017" s="148">
        <f t="shared" si="103"/>
        <v>3.9473684210526314</v>
      </c>
      <c r="F1017" s="26">
        <v>4</v>
      </c>
      <c r="G1017" s="148">
        <f t="shared" si="104"/>
        <v>5.263157894736842</v>
      </c>
      <c r="H1017" s="26">
        <v>0</v>
      </c>
      <c r="I1017" s="148">
        <f t="shared" si="105"/>
        <v>0</v>
      </c>
      <c r="J1017" s="26"/>
      <c r="K1017" s="26"/>
      <c r="L1017" s="26"/>
      <c r="M1017" s="26"/>
      <c r="N1017" s="26"/>
    </row>
    <row r="1018" spans="1:14" ht="16.5">
      <c r="A1018" s="26">
        <v>5</v>
      </c>
      <c r="B1018" s="27" t="s">
        <v>436</v>
      </c>
      <c r="C1018" s="26">
        <v>101</v>
      </c>
      <c r="D1018" s="26">
        <v>35</v>
      </c>
      <c r="E1018" s="148">
        <f t="shared" si="103"/>
        <v>34.65346534653465</v>
      </c>
      <c r="F1018" s="26">
        <v>4</v>
      </c>
      <c r="G1018" s="148">
        <f t="shared" si="104"/>
        <v>3.9603960396039604</v>
      </c>
      <c r="H1018" s="26">
        <v>1</v>
      </c>
      <c r="I1018" s="148">
        <f t="shared" si="105"/>
        <v>25</v>
      </c>
      <c r="J1018" s="26"/>
      <c r="K1018" s="26"/>
      <c r="L1018" s="26"/>
      <c r="M1018" s="26"/>
      <c r="N1018" s="26"/>
    </row>
    <row r="1019" spans="1:14" ht="16.5">
      <c r="A1019" s="26">
        <v>6</v>
      </c>
      <c r="B1019" s="27" t="s">
        <v>437</v>
      </c>
      <c r="C1019" s="26">
        <v>150</v>
      </c>
      <c r="D1019" s="26">
        <v>3</v>
      </c>
      <c r="E1019" s="148">
        <f t="shared" si="103"/>
        <v>2</v>
      </c>
      <c r="F1019" s="26">
        <v>4</v>
      </c>
      <c r="G1019" s="148">
        <f t="shared" si="104"/>
        <v>2.666666666666667</v>
      </c>
      <c r="H1019" s="26">
        <v>0</v>
      </c>
      <c r="I1019" s="148">
        <f t="shared" si="105"/>
        <v>0</v>
      </c>
      <c r="J1019" s="26"/>
      <c r="K1019" s="26"/>
      <c r="L1019" s="26"/>
      <c r="M1019" s="26"/>
      <c r="N1019" s="26"/>
    </row>
    <row r="1020" spans="1:14" ht="16.5">
      <c r="A1020" s="26">
        <v>7</v>
      </c>
      <c r="B1020" s="27" t="s">
        <v>438</v>
      </c>
      <c r="C1020" s="26">
        <v>137</v>
      </c>
      <c r="D1020" s="26">
        <v>5</v>
      </c>
      <c r="E1020" s="148">
        <f t="shared" si="103"/>
        <v>3.64963503649635</v>
      </c>
      <c r="F1020" s="26">
        <v>6</v>
      </c>
      <c r="G1020" s="148">
        <f t="shared" si="104"/>
        <v>4.37956204379562</v>
      </c>
      <c r="H1020" s="26">
        <v>0</v>
      </c>
      <c r="I1020" s="148">
        <f t="shared" si="105"/>
        <v>0</v>
      </c>
      <c r="J1020" s="26"/>
      <c r="K1020" s="26"/>
      <c r="L1020" s="26"/>
      <c r="M1020" s="26"/>
      <c r="N1020" s="26"/>
    </row>
    <row r="1021" spans="1:14" ht="16.5">
      <c r="A1021" s="26">
        <v>8</v>
      </c>
      <c r="B1021" s="27" t="s">
        <v>439</v>
      </c>
      <c r="C1021" s="26">
        <v>88</v>
      </c>
      <c r="D1021" s="26">
        <v>3</v>
      </c>
      <c r="E1021" s="148">
        <f t="shared" si="103"/>
        <v>3.4090909090909087</v>
      </c>
      <c r="F1021" s="26">
        <v>3</v>
      </c>
      <c r="G1021" s="148">
        <f t="shared" si="104"/>
        <v>3.4090909090909087</v>
      </c>
      <c r="H1021" s="26">
        <v>0</v>
      </c>
      <c r="I1021" s="148">
        <f t="shared" si="105"/>
        <v>0</v>
      </c>
      <c r="J1021" s="26"/>
      <c r="K1021" s="26"/>
      <c r="L1021" s="26"/>
      <c r="M1021" s="26"/>
      <c r="N1021" s="26"/>
    </row>
    <row r="1022" spans="1:14" ht="16.5">
      <c r="A1022" s="26">
        <v>9</v>
      </c>
      <c r="B1022" s="27" t="s">
        <v>440</v>
      </c>
      <c r="C1022" s="26">
        <v>160</v>
      </c>
      <c r="D1022" s="26">
        <v>1</v>
      </c>
      <c r="E1022" s="148">
        <f t="shared" si="103"/>
        <v>0.625</v>
      </c>
      <c r="F1022" s="26">
        <v>4</v>
      </c>
      <c r="G1022" s="148">
        <f t="shared" si="104"/>
        <v>2.5</v>
      </c>
      <c r="H1022" s="26">
        <v>0</v>
      </c>
      <c r="I1022" s="148">
        <f t="shared" si="105"/>
        <v>0</v>
      </c>
      <c r="J1022" s="26"/>
      <c r="K1022" s="26"/>
      <c r="L1022" s="26"/>
      <c r="M1022" s="26"/>
      <c r="N1022" s="26"/>
    </row>
    <row r="1023" spans="1:14" ht="16.5">
      <c r="A1023" s="26">
        <v>10</v>
      </c>
      <c r="B1023" s="27" t="s">
        <v>441</v>
      </c>
      <c r="C1023" s="26">
        <v>128</v>
      </c>
      <c r="D1023" s="26">
        <v>0</v>
      </c>
      <c r="E1023" s="148">
        <f t="shared" si="103"/>
        <v>0</v>
      </c>
      <c r="F1023" s="26">
        <v>4</v>
      </c>
      <c r="G1023" s="148">
        <f t="shared" si="104"/>
        <v>3.125</v>
      </c>
      <c r="H1023" s="26">
        <v>0</v>
      </c>
      <c r="I1023" s="148">
        <f t="shared" si="105"/>
        <v>0</v>
      </c>
      <c r="J1023" s="26"/>
      <c r="K1023" s="26"/>
      <c r="L1023" s="26"/>
      <c r="M1023" s="26"/>
      <c r="N1023" s="26"/>
    </row>
    <row r="1024" spans="1:14" s="1" customFormat="1" ht="24" customHeight="1">
      <c r="A1024" s="204" t="s">
        <v>1108</v>
      </c>
      <c r="B1024" s="204"/>
      <c r="C1024" s="205">
        <f>C821+C616+C264+C70+C7+C122</f>
        <v>148653</v>
      </c>
      <c r="D1024" s="205">
        <f aca="true" t="shared" si="106" ref="D1024:M1024">D821+D616+D264+D70+D7+D122</f>
        <v>61973</v>
      </c>
      <c r="E1024" s="205"/>
      <c r="F1024" s="205">
        <f t="shared" si="106"/>
        <v>14855</v>
      </c>
      <c r="G1024" s="205">
        <f t="shared" si="106"/>
        <v>58.85247541727074</v>
      </c>
      <c r="H1024" s="205">
        <f t="shared" si="106"/>
        <v>8366</v>
      </c>
      <c r="I1024" s="205"/>
      <c r="J1024" s="205"/>
      <c r="K1024" s="205"/>
      <c r="L1024" s="205"/>
      <c r="M1024" s="205">
        <f t="shared" si="106"/>
        <v>244</v>
      </c>
      <c r="N1024" s="205"/>
    </row>
  </sheetData>
  <sheetProtection/>
  <mergeCells count="11">
    <mergeCell ref="A1024:B1024"/>
    <mergeCell ref="B5:B6"/>
    <mergeCell ref="M5:M6"/>
    <mergeCell ref="C5:E5"/>
    <mergeCell ref="A3:N3"/>
    <mergeCell ref="A1:B1"/>
    <mergeCell ref="A2:N2"/>
    <mergeCell ref="F5:I5"/>
    <mergeCell ref="J5:L5"/>
    <mergeCell ref="N5:N6"/>
    <mergeCell ref="A5:A6"/>
  </mergeCells>
  <printOptions horizontalCentered="1"/>
  <pageMargins left="0.196850393700787" right="0.236220472440945" top="0.590551181102362" bottom="0.393700787401575" header="0.261811024" footer="0.511811023622047"/>
  <pageSetup horizontalDpi="600" verticalDpi="600" orientation="landscape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2021-01-12T19:58:32Z</cp:lastPrinted>
  <dcterms:created xsi:type="dcterms:W3CDTF">2020-03-27T00:53:39Z</dcterms:created>
  <dcterms:modified xsi:type="dcterms:W3CDTF">2021-01-12T19:58:36Z</dcterms:modified>
  <cp:category/>
  <cp:version/>
  <cp:contentType/>
  <cp:contentStatus/>
</cp:coreProperties>
</file>